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olamagriholdings-my.sharepoint.com/personal/chow_hunghoeng_olam-agri_com/Documents/Desktop/NEW WEBSITE LAUNCH 2022/New Launch 2022-24/"/>
    </mc:Choice>
  </mc:AlternateContent>
  <xr:revisionPtr revIDLastSave="0" documentId="8_{BBCCE7A3-9E5F-4367-9E0F-D17BE1A557F6}" xr6:coauthVersionLast="47" xr6:coauthVersionMax="47" xr10:uidLastSave="{00000000-0000-0000-0000-000000000000}"/>
  <bookViews>
    <workbookView xWindow="-118" yWindow="-118" windowWidth="25370" windowHeight="13667" xr2:uid="{B953D01D-92C4-4B4B-8DCF-D002B43160DD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30" i="1" l="1"/>
  <c r="C201" i="1"/>
  <c r="D175" i="1"/>
  <c r="D188" i="1" s="1"/>
  <c r="I172" i="1"/>
  <c r="H172" i="1"/>
  <c r="K166" i="1"/>
  <c r="K165" i="1"/>
  <c r="K164" i="1"/>
  <c r="C141" i="1"/>
  <c r="D138" i="1"/>
  <c r="C139" i="1"/>
  <c r="D124" i="1"/>
  <c r="C124" i="1"/>
  <c r="C113" i="1"/>
  <c r="F108" i="1"/>
  <c r="E108" i="1"/>
  <c r="F107" i="1"/>
  <c r="E107" i="1"/>
  <c r="F104" i="1"/>
  <c r="E104" i="1"/>
  <c r="F103" i="1"/>
  <c r="E103" i="1"/>
  <c r="F102" i="1"/>
  <c r="E102" i="1"/>
  <c r="F101" i="1"/>
  <c r="E101" i="1"/>
  <c r="F100" i="1"/>
  <c r="E100" i="1"/>
  <c r="D94" i="1"/>
  <c r="C94" i="1"/>
  <c r="D91" i="1"/>
  <c r="C91" i="1"/>
  <c r="H90" i="1"/>
  <c r="G90" i="1"/>
  <c r="D90" i="1"/>
  <c r="C90" i="1"/>
  <c r="D80" i="1"/>
  <c r="C80" i="1"/>
  <c r="D77" i="1"/>
  <c r="C77" i="1"/>
  <c r="D76" i="1"/>
  <c r="C76" i="1"/>
  <c r="D66" i="1"/>
  <c r="C66" i="1"/>
  <c r="D63" i="1"/>
  <c r="C63" i="1"/>
  <c r="D62" i="1"/>
  <c r="C62" i="1"/>
  <c r="F51" i="1"/>
  <c r="E51" i="1"/>
  <c r="D51" i="1"/>
  <c r="C51" i="1"/>
  <c r="F50" i="1"/>
  <c r="E50" i="1"/>
  <c r="D50" i="1"/>
  <c r="C50" i="1"/>
  <c r="F47" i="1"/>
  <c r="E47" i="1"/>
  <c r="D47" i="1"/>
  <c r="C47" i="1"/>
  <c r="F46" i="1"/>
  <c r="E46" i="1"/>
  <c r="D46" i="1"/>
  <c r="C46" i="1"/>
  <c r="F45" i="1"/>
  <c r="E45" i="1"/>
  <c r="D45" i="1"/>
  <c r="C45" i="1"/>
  <c r="F44" i="1"/>
  <c r="E44" i="1"/>
  <c r="D44" i="1"/>
  <c r="C44" i="1"/>
  <c r="F43" i="1"/>
  <c r="E43" i="1"/>
  <c r="D43" i="1"/>
  <c r="C43" i="1"/>
  <c r="D42" i="1"/>
  <c r="D56" i="1" s="1"/>
  <c r="C42" i="1"/>
  <c r="C156" i="1" s="1"/>
  <c r="C175" i="1" s="1"/>
  <c r="C188" i="1" s="1"/>
  <c r="C214" i="1" s="1"/>
  <c r="F18" i="1"/>
  <c r="F30" i="1" s="1"/>
  <c r="F99" i="1" s="1"/>
  <c r="F113" i="1" s="1"/>
  <c r="F127" i="1" s="1"/>
  <c r="F141" i="1" s="1"/>
  <c r="F156" i="1" s="1"/>
  <c r="E18" i="1"/>
  <c r="E30" i="1" s="1"/>
  <c r="D18" i="1"/>
  <c r="D30" i="1" s="1"/>
  <c r="D99" i="1" s="1"/>
  <c r="D113" i="1" s="1"/>
  <c r="D127" i="1" s="1"/>
  <c r="D141" i="1" s="1"/>
  <c r="D156" i="1" s="1"/>
  <c r="C18" i="1"/>
  <c r="C30" i="1" s="1"/>
  <c r="F15" i="1"/>
  <c r="E15" i="1"/>
  <c r="F14" i="1"/>
  <c r="E14" i="1"/>
  <c r="F11" i="1"/>
  <c r="E11" i="1"/>
  <c r="F10" i="1"/>
  <c r="E10" i="1"/>
  <c r="F9" i="1"/>
  <c r="E9" i="1"/>
  <c r="F8" i="1"/>
  <c r="E8" i="1"/>
  <c r="F7" i="1"/>
  <c r="E7" i="1"/>
  <c r="N1" i="1"/>
  <c r="E49" i="1" l="1"/>
  <c r="D49" i="1"/>
  <c r="E12" i="1"/>
  <c r="E109" i="1"/>
  <c r="F109" i="1"/>
  <c r="E16" i="1"/>
  <c r="C52" i="1"/>
  <c r="E157" i="1"/>
  <c r="F157" i="1"/>
  <c r="D52" i="1"/>
  <c r="C49" i="1"/>
  <c r="D139" i="1"/>
  <c r="F13" i="1"/>
  <c r="F106" i="1"/>
  <c r="E52" i="1"/>
  <c r="F16" i="1"/>
  <c r="F161" i="1"/>
  <c r="E106" i="1"/>
  <c r="F52" i="1"/>
  <c r="F158" i="1"/>
  <c r="F12" i="1"/>
  <c r="E159" i="1"/>
  <c r="E161" i="1"/>
  <c r="E13" i="1"/>
  <c r="E99" i="1"/>
  <c r="E113" i="1" s="1"/>
  <c r="E127" i="1" s="1"/>
  <c r="E141" i="1" s="1"/>
  <c r="E156" i="1" s="1"/>
  <c r="E42" i="1"/>
  <c r="E56" i="1" s="1"/>
  <c r="E70" i="1" s="1"/>
  <c r="F42" i="1"/>
  <c r="F56" i="1" s="1"/>
  <c r="F84" i="1" s="1"/>
  <c r="F159" i="1"/>
  <c r="E165" i="1"/>
  <c r="C138" i="1"/>
  <c r="C48" i="1"/>
  <c r="E48" i="1"/>
  <c r="C56" i="1"/>
  <c r="F105" i="1"/>
  <c r="F165" i="1"/>
  <c r="E158" i="1"/>
  <c r="D48" i="1"/>
  <c r="C110" i="1"/>
  <c r="D111" i="1"/>
  <c r="K163" i="1"/>
  <c r="D84" i="1"/>
  <c r="D70" i="1"/>
  <c r="F48" i="1"/>
  <c r="F160" i="1"/>
  <c r="D214" i="1"/>
  <c r="D201" i="1"/>
  <c r="K162" i="1"/>
  <c r="F49" i="1"/>
  <c r="D110" i="1"/>
  <c r="E105" i="1"/>
  <c r="E164" i="1"/>
  <c r="E160" i="1"/>
  <c r="F164" i="1"/>
  <c r="C125" i="1"/>
  <c r="D125" i="1"/>
  <c r="E84" i="1" l="1"/>
  <c r="E166" i="1"/>
  <c r="K167" i="1" s="1"/>
  <c r="C111" i="1"/>
  <c r="F166" i="1"/>
  <c r="C84" i="1"/>
  <c r="C99" i="1" s="1"/>
  <c r="C127" i="1" s="1"/>
  <c r="C70" i="1"/>
  <c r="F70" i="1"/>
  <c r="F163" i="1"/>
  <c r="F162" i="1"/>
  <c r="E162" i="1"/>
  <c r="E163" i="1"/>
</calcChain>
</file>

<file path=xl/sharedStrings.xml><?xml version="1.0" encoding="utf-8"?>
<sst xmlns="http://schemas.openxmlformats.org/spreadsheetml/2006/main" count="231" uniqueCount="50">
  <si>
    <t>OFI</t>
  </si>
  <si>
    <t>9M 2021</t>
  </si>
  <si>
    <t>H1 2020</t>
  </si>
  <si>
    <t>Olam Group Limited Segmentals</t>
  </si>
  <si>
    <t>Volume</t>
  </si>
  <si>
    <t>Revenue</t>
  </si>
  <si>
    <t>'000 MT / S$ m</t>
  </si>
  <si>
    <t>Olam Food Ingredients (ofi)</t>
  </si>
  <si>
    <t>H2 2023</t>
  </si>
  <si>
    <t>H2 2024</t>
  </si>
  <si>
    <t xml:space="preserve">Volume </t>
  </si>
  <si>
    <t xml:space="preserve">Revenue </t>
  </si>
  <si>
    <t>EBITDA</t>
  </si>
  <si>
    <t>EBIT</t>
  </si>
  <si>
    <t>Adjusted EBIT</t>
  </si>
  <si>
    <t>EBIT/MT</t>
  </si>
  <si>
    <t>n.m</t>
  </si>
  <si>
    <t>EBIT Margin</t>
  </si>
  <si>
    <t>Fixed Capital</t>
  </si>
  <si>
    <t>Working Capital</t>
  </si>
  <si>
    <t>Invested Capital</t>
  </si>
  <si>
    <t>EBIT/IC</t>
  </si>
  <si>
    <t>Adjusted EBIT/IC</t>
  </si>
  <si>
    <t>ofi - Global Sourcing</t>
  </si>
  <si>
    <t>Volume*</t>
  </si>
  <si>
    <t>Revenue*</t>
  </si>
  <si>
    <t>*Includes inter-segmental sales volume and revenue</t>
  </si>
  <si>
    <t>ofi - Ingredients &amp; Solutions</t>
  </si>
  <si>
    <t>Olam Agri (Continuing Operations)</t>
  </si>
  <si>
    <t>Olam Agri - Food &amp; Feed - Origination &amp; Merchandising</t>
  </si>
  <si>
    <t>EBITDA/MT</t>
  </si>
  <si>
    <t>Olam Agri - Food &amp; Feed - Processing &amp; Value-added</t>
  </si>
  <si>
    <t>Olam Agri - Fibre, Agri-Industrials &amp; Ag Services</t>
  </si>
  <si>
    <t>Remaining Olam Group</t>
  </si>
  <si>
    <t>Remaining Olam Group - De-prioritised/Exiting Assets</t>
  </si>
  <si>
    <t>Remaining Olam Group - Continuing/Gestating Businesses (including corporate adjustments)</t>
  </si>
  <si>
    <t>Remaining Olam Group - Incubating Businesses</t>
  </si>
  <si>
    <t xml:space="preserve">Olam Group Consolidated </t>
  </si>
  <si>
    <t>IC</t>
  </si>
  <si>
    <t>ROIC</t>
  </si>
  <si>
    <t>Return on Beginning-of-period Equity</t>
  </si>
  <si>
    <t>Operational Return on Beginning-of-period Equity (ROE)</t>
  </si>
  <si>
    <t>Free cash flow before capex/ investments</t>
  </si>
  <si>
    <t>Olam Agri (Discontinuing Operations)</t>
  </si>
  <si>
    <t>Invested Capital excludes:</t>
  </si>
  <si>
    <t>1. Gabon Fertiliser Project</t>
  </si>
  <si>
    <t>and Consolidated Financials (H1 2024 and H1 2025)</t>
  </si>
  <si>
    <t xml:space="preserve">H1 2024 </t>
  </si>
  <si>
    <t>H1 2025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</si>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</sst>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(* #,##0.00_);_(* \(#,##0.00\);_(* &quot;-&quot;??_);_(@_)"/>
    <numFmt numFmtId="164" formatCode="_(* #,##0.0_);_(* \(#,##0.0\);_(* &quot;-&quot;??_);_(@_)"/>
    <numFmt numFmtId="165" formatCode="_(* #,##0.0_);_(* \(#,##0.0\);_(* &quot;-&quot;?_);_(@_)"/>
    <numFmt numFmtId="166" formatCode="0.0%"/>
    <numFmt numFmtId="167" formatCode="_(* #,##0_);_(* \(#,##0\);_(* &quot;-&quot;??_);_(@_)"/>
    <numFmt numFmtId="168" formatCode="0.0"/>
  </numFmts>
  <fonts count="1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sz val="9"/>
      <name val="Arial"/>
      <family val="2"/>
    </font>
    <font>
      <b/>
      <i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u/>
      <sz val="10"/>
      <color theme="1"/>
      <name val="Arial"/>
      <family val="2"/>
    </font>
    <font>
      <b/>
      <sz val="10"/>
      <name val="Arial"/>
      <family val="2"/>
    </font>
    <font>
      <b/>
      <i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DEDED"/>
        <bgColor theme="6" tint="0.79998168889431442"/>
      </patternFill>
    </fill>
    <fill>
      <patternFill patternType="solid">
        <fgColor rgb="FFEDEDED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theme="6"/>
      </top>
      <bottom/>
      <diagonal/>
    </border>
    <border>
      <left/>
      <right/>
      <top/>
      <bottom style="thick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8" fillId="0" borderId="0" xfId="0" applyFont="1"/>
    <xf numFmtId="164" fontId="4" fillId="0" borderId="0" xfId="0" applyNumberFormat="1" applyFont="1" applyAlignment="1">
      <alignment horizontal="right"/>
    </xf>
    <xf numFmtId="164" fontId="5" fillId="0" borderId="0" xfId="1" applyNumberFormat="1" applyFont="1" applyFill="1"/>
    <xf numFmtId="0" fontId="4" fillId="0" borderId="0" xfId="0" applyFont="1" applyAlignment="1">
      <alignment horizontal="right"/>
    </xf>
    <xf numFmtId="0" fontId="9" fillId="0" borderId="0" xfId="0" quotePrefix="1" applyFont="1" applyAlignment="1">
      <alignment horizontal="right"/>
    </xf>
    <xf numFmtId="0" fontId="10" fillId="0" borderId="0" xfId="0" applyFont="1" applyAlignment="1">
      <alignment horizontal="right"/>
    </xf>
    <xf numFmtId="0" fontId="11" fillId="0" borderId="1" xfId="0" applyFont="1" applyBorder="1" applyAlignment="1">
      <alignment vertical="center"/>
    </xf>
    <xf numFmtId="0" fontId="11" fillId="0" borderId="1" xfId="0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1" xfId="0" applyFont="1" applyFill="1" applyBorder="1"/>
    <xf numFmtId="164" fontId="12" fillId="2" borderId="1" xfId="1" applyNumberFormat="1" applyFont="1" applyFill="1" applyBorder="1"/>
    <xf numFmtId="164" fontId="12" fillId="0" borderId="0" xfId="1" applyNumberFormat="1" applyFont="1" applyFill="1" applyBorder="1"/>
    <xf numFmtId="164" fontId="3" fillId="0" borderId="0" xfId="1" applyNumberFormat="1" applyFont="1"/>
    <xf numFmtId="165" fontId="3" fillId="0" borderId="0" xfId="0" applyNumberFormat="1" applyFont="1"/>
    <xf numFmtId="164" fontId="12" fillId="0" borderId="0" xfId="1" applyNumberFormat="1" applyFont="1"/>
    <xf numFmtId="164" fontId="3" fillId="0" borderId="0" xfId="0" applyNumberFormat="1" applyFont="1"/>
    <xf numFmtId="164" fontId="5" fillId="0" borderId="0" xfId="0" applyNumberFormat="1" applyFont="1"/>
    <xf numFmtId="0" fontId="4" fillId="3" borderId="0" xfId="0" applyFont="1" applyFill="1"/>
    <xf numFmtId="164" fontId="12" fillId="3" borderId="0" xfId="1" applyNumberFormat="1" applyFont="1" applyFill="1"/>
    <xf numFmtId="164" fontId="12" fillId="0" borderId="0" xfId="1" applyNumberFormat="1" applyFont="1" applyFill="1"/>
    <xf numFmtId="166" fontId="12" fillId="0" borderId="0" xfId="1" applyNumberFormat="1" applyFont="1" applyFill="1"/>
    <xf numFmtId="167" fontId="12" fillId="0" borderId="0" xfId="1" applyNumberFormat="1" applyFont="1" applyFill="1"/>
    <xf numFmtId="167" fontId="12" fillId="0" borderId="0" xfId="1" applyNumberFormat="1" applyFont="1" applyFill="1" applyAlignment="1">
      <alignment horizontal="right"/>
    </xf>
    <xf numFmtId="166" fontId="12" fillId="3" borderId="0" xfId="2" applyNumberFormat="1" applyFont="1" applyFill="1"/>
    <xf numFmtId="166" fontId="12" fillId="3" borderId="0" xfId="2" applyNumberFormat="1" applyFont="1" applyFill="1" applyAlignment="1">
      <alignment horizontal="right"/>
    </xf>
    <xf numFmtId="166" fontId="12" fillId="0" borderId="0" xfId="2" applyNumberFormat="1" applyFont="1" applyFill="1" applyAlignment="1">
      <alignment horizontal="right"/>
    </xf>
    <xf numFmtId="166" fontId="12" fillId="0" borderId="0" xfId="2" applyNumberFormat="1" applyFont="1" applyFill="1"/>
    <xf numFmtId="43" fontId="12" fillId="0" borderId="0" xfId="1" applyFont="1" applyFill="1" applyAlignment="1">
      <alignment horizontal="right"/>
    </xf>
    <xf numFmtId="43" fontId="12" fillId="0" borderId="0" xfId="1" applyFont="1" applyFill="1"/>
    <xf numFmtId="43" fontId="12" fillId="3" borderId="0" xfId="1" applyFont="1" applyFill="1" applyAlignment="1">
      <alignment horizontal="right"/>
    </xf>
    <xf numFmtId="164" fontId="3" fillId="0" borderId="0" xfId="1" applyNumberFormat="1" applyFont="1" applyFill="1"/>
    <xf numFmtId="167" fontId="3" fillId="0" borderId="0" xfId="1" applyNumberFormat="1" applyFont="1"/>
    <xf numFmtId="167" fontId="4" fillId="0" borderId="0" xfId="1" applyNumberFormat="1" applyFont="1"/>
    <xf numFmtId="167" fontId="4" fillId="0" borderId="0" xfId="1" applyNumberFormat="1" applyFont="1" applyFill="1"/>
    <xf numFmtId="0" fontId="11" fillId="0" borderId="0" xfId="0" applyFont="1" applyAlignment="1">
      <alignment horizontal="right" vertical="center" wrapText="1"/>
    </xf>
    <xf numFmtId="9" fontId="12" fillId="0" borderId="0" xfId="1" applyNumberFormat="1" applyFont="1" applyFill="1"/>
    <xf numFmtId="167" fontId="5" fillId="0" borderId="0" xfId="1" applyNumberFormat="1" applyFont="1"/>
    <xf numFmtId="0" fontId="5" fillId="0" borderId="0" xfId="0" applyFont="1" applyAlignment="1">
      <alignment vertical="top"/>
    </xf>
    <xf numFmtId="167" fontId="4" fillId="0" borderId="0" xfId="1" applyNumberFormat="1" applyFont="1" applyAlignment="1">
      <alignment vertical="top"/>
    </xf>
    <xf numFmtId="167" fontId="4" fillId="0" borderId="0" xfId="1" applyNumberFormat="1" applyFont="1" applyFill="1" applyAlignment="1">
      <alignment vertical="top"/>
    </xf>
    <xf numFmtId="0" fontId="3" fillId="0" borderId="0" xfId="0" applyFont="1" applyAlignment="1">
      <alignment vertical="top"/>
    </xf>
    <xf numFmtId="15" fontId="11" fillId="0" borderId="1" xfId="0" applyNumberFormat="1" applyFont="1" applyBorder="1" applyAlignment="1">
      <alignment horizontal="right" vertical="center" wrapText="1"/>
    </xf>
    <xf numFmtId="164" fontId="5" fillId="0" borderId="0" xfId="0" applyNumberFormat="1" applyFont="1" applyAlignment="1">
      <alignment vertical="top"/>
    </xf>
    <xf numFmtId="9" fontId="3" fillId="0" borderId="0" xfId="0" applyNumberFormat="1" applyFont="1"/>
    <xf numFmtId="166" fontId="12" fillId="0" borderId="0" xfId="2" applyNumberFormat="1" applyFont="1" applyAlignment="1">
      <alignment horizontal="right"/>
    </xf>
    <xf numFmtId="0" fontId="11" fillId="0" borderId="1" xfId="0" applyFont="1" applyBorder="1" applyAlignment="1">
      <alignment vertical="center" wrapText="1"/>
    </xf>
    <xf numFmtId="166" fontId="12" fillId="0" borderId="0" xfId="2" applyNumberFormat="1" applyFont="1" applyFill="1" applyBorder="1"/>
    <xf numFmtId="43" fontId="3" fillId="0" borderId="0" xfId="0" applyNumberFormat="1" applyFont="1"/>
    <xf numFmtId="164" fontId="12" fillId="3" borderId="0" xfId="1" applyNumberFormat="1" applyFont="1" applyFill="1" applyAlignment="1">
      <alignment horizontal="right"/>
    </xf>
    <xf numFmtId="9" fontId="5" fillId="0" borderId="0" xfId="0" applyNumberFormat="1" applyFont="1" applyAlignment="1">
      <alignment vertical="top"/>
    </xf>
    <xf numFmtId="164" fontId="12" fillId="0" borderId="0" xfId="1" applyNumberFormat="1" applyFont="1" applyAlignment="1">
      <alignment horizontal="right"/>
    </xf>
    <xf numFmtId="164" fontId="12" fillId="0" borderId="0" xfId="1" applyNumberFormat="1" applyFont="1" applyFill="1" applyAlignment="1">
      <alignment horizontal="right"/>
    </xf>
    <xf numFmtId="166" fontId="3" fillId="0" borderId="0" xfId="0" applyNumberFormat="1" applyFont="1"/>
    <xf numFmtId="43" fontId="5" fillId="0" borderId="0" xfId="0" applyNumberFormat="1" applyFont="1" applyAlignment="1">
      <alignment vertical="top"/>
    </xf>
    <xf numFmtId="167" fontId="12" fillId="3" borderId="0" xfId="1" applyNumberFormat="1" applyFont="1" applyFill="1" applyAlignment="1">
      <alignment horizontal="right"/>
    </xf>
    <xf numFmtId="167" fontId="12" fillId="3" borderId="0" xfId="1" applyNumberFormat="1" applyFont="1" applyFill="1"/>
    <xf numFmtId="164" fontId="12" fillId="0" borderId="0" xfId="1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164" fontId="12" fillId="0" borderId="0" xfId="1" applyNumberFormat="1" applyFont="1" applyFill="1" applyBorder="1" applyAlignment="1" applyProtection="1">
      <alignment horizontal="right" vertical="center"/>
    </xf>
    <xf numFmtId="167" fontId="12" fillId="0" borderId="0" xfId="1" applyNumberFormat="1" applyFont="1" applyFill="1" applyBorder="1"/>
    <xf numFmtId="10" fontId="3" fillId="0" borderId="0" xfId="0" applyNumberFormat="1" applyFont="1"/>
    <xf numFmtId="0" fontId="13" fillId="0" borderId="0" xfId="0" applyFont="1"/>
    <xf numFmtId="164" fontId="5" fillId="3" borderId="0" xfId="1" applyNumberFormat="1" applyFont="1" applyFill="1"/>
    <xf numFmtId="166" fontId="3" fillId="0" borderId="0" xfId="2" applyNumberFormat="1" applyFont="1"/>
    <xf numFmtId="0" fontId="14" fillId="0" borderId="0" xfId="0" applyFont="1"/>
    <xf numFmtId="0" fontId="5" fillId="0" borderId="0" xfId="0" applyFont="1" applyAlignment="1">
      <alignment horizontal="left" indent="2"/>
    </xf>
    <xf numFmtId="168" fontId="4" fillId="0" borderId="0" xfId="0" applyNumberFormat="1" applyFont="1"/>
    <xf numFmtId="0" fontId="15" fillId="0" borderId="2" xfId="0" applyFont="1" applyBorder="1" applyAlignment="1">
      <alignment vertical="center" wrapText="1"/>
    </xf>
    <xf numFmtId="0" fontId="15" fillId="0" borderId="0" xfId="0" applyFont="1" applyAlignment="1">
      <alignment vertical="center" wrapText="1"/>
    </xf>
    <xf numFmtId="0" fontId="4" fillId="4" borderId="0" xfId="0" applyFont="1" applyFill="1"/>
    <xf numFmtId="0" fontId="0" fillId="4" borderId="0" xfId="0" applyFill="1"/>
    <xf numFmtId="0" fontId="12" fillId="4" borderId="2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5" fillId="4" borderId="0" xfId="0" applyFont="1" applyFill="1"/>
    <xf numFmtId="0" fontId="2" fillId="0" borderId="0" xfId="0" applyFont="1"/>
    <xf numFmtId="0" fontId="6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4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justify" vertical="center"/>
    </xf>
    <xf numFmtId="0" fontId="15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16" fillId="0" borderId="0" xfId="0" applyFont="1" applyFill="1" applyBorder="1" applyAlignment="1">
      <alignment horizontal="justify" vertical="center"/>
    </xf>
    <xf numFmtId="0" fontId="6" fillId="0" borderId="0" xfId="0" applyFont="1" applyFill="1" applyBorder="1" applyAlignment="1">
      <alignment horizontal="justify" vertical="center"/>
    </xf>
    <xf numFmtId="0" fontId="2" fillId="0" borderId="0" xfId="0" applyFont="1" applyFill="1" applyBorder="1"/>
    <xf numFmtId="0" fontId="3" fillId="0" borderId="0" xfId="0" applyFont="1" applyFill="1"/>
    <xf numFmtId="0" fontId="4" fillId="0" borderId="0" xfId="0" applyFont="1" applyFill="1"/>
    <xf numFmtId="0" fontId="4" fillId="0" borderId="0" xfId="0" quotePrefix="1" applyFont="1" applyAlignment="1">
      <alignment horizontal="righ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J:\HOME\IR\IR%20Shared%20with%20Corp%20Affairs\H1%202025\MDA%20Format_For%20Linking_Q2FY2014.xlsx" TargetMode="External"/><Relationship Id="rId1" Type="http://schemas.openxmlformats.org/officeDocument/2006/relationships/externalLinkPath" Target="file:///J:\HOME\IR\IR%20Shared%20with%20Corp%20Affairs\H1%202025\MDA%20Format_For%20Linking_Q2FY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ontrol Chk"/>
      <sheetName val="recon"/>
      <sheetName val="BS"/>
      <sheetName val="Charts"/>
      <sheetName val="Highlights"/>
      <sheetName val="Summary"/>
      <sheetName val="CF"/>
      <sheetName val="linked to MD&amp;A"/>
      <sheetName val="Segment"/>
      <sheetName val="Segment 2020-2022"/>
      <sheetName val="Segment with HFS"/>
      <sheetName val="Segment 2020-2022 with HFS"/>
      <sheetName val="EBIT-IC"/>
      <sheetName val="liquidity profile"/>
      <sheetName val="Gearing"/>
      <sheetName val="comm prices"/>
      <sheetName val="Sheet for ppt 2 (appendix)"/>
    </sheetNames>
    <sheetDataSet>
      <sheetData sheetId="0">
        <row r="76">
          <cell r="E76" t="str">
            <v>H1 2024 
Re-Presented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ED3C8-2EFF-4FE8-ADD9-16D0D832A3BF}">
  <dimension ref="B1:AB279"/>
  <sheetViews>
    <sheetView tabSelected="1" topLeftCell="A192" zoomScale="103" zoomScaleNormal="103" workbookViewId="0">
      <selection activeCell="G7" sqref="G7"/>
    </sheetView>
  </sheetViews>
  <sheetFormatPr defaultColWidth="9.21875" defaultRowHeight="14.4" outlineLevelRow="2" outlineLevelCol="1" x14ac:dyDescent="0.25"/>
  <cols>
    <col min="1" max="1" width="3.21875" style="1" customWidth="1"/>
    <col min="2" max="2" width="52" style="1" customWidth="1"/>
    <col min="3" max="3" width="17.21875" style="2" customWidth="1"/>
    <col min="4" max="4" width="13.5546875" style="2" customWidth="1"/>
    <col min="5" max="6" width="13.5546875" style="2" hidden="1" customWidth="1" outlineLevel="1"/>
    <col min="7" max="7" width="13.5546875" style="2" customWidth="1" collapsed="1"/>
    <col min="8" max="8" width="14.21875" style="1" bestFit="1" customWidth="1"/>
    <col min="9" max="9" width="10.44140625" style="3" bestFit="1" customWidth="1"/>
    <col min="10" max="15" width="10.44140625" style="1" hidden="1" customWidth="1" outlineLevel="1"/>
    <col min="16" max="16" width="12.21875" style="1" hidden="1" customWidth="1" outlineLevel="1"/>
    <col min="17" max="17" width="11.5546875" style="1" customWidth="1" collapsed="1"/>
    <col min="18" max="20" width="10.44140625" style="1" customWidth="1"/>
    <col min="21" max="16384" width="9.21875" style="1"/>
  </cols>
  <sheetData>
    <row r="1" spans="2:28" x14ac:dyDescent="0.25">
      <c r="J1" s="4" t="s">
        <v>0</v>
      </c>
      <c r="K1" s="5">
        <v>2017</v>
      </c>
      <c r="L1" s="5">
        <v>2018</v>
      </c>
      <c r="M1" s="5">
        <v>2019</v>
      </c>
      <c r="N1" s="6" t="e">
        <f>#REF!</f>
        <v>#REF!</v>
      </c>
      <c r="O1" s="5" t="s">
        <v>1</v>
      </c>
      <c r="P1" s="5" t="s">
        <v>2</v>
      </c>
    </row>
    <row r="2" spans="2:28" ht="17.7" x14ac:dyDescent="0.3">
      <c r="B2" s="7" t="s">
        <v>3</v>
      </c>
      <c r="C2" s="8"/>
      <c r="D2" s="8"/>
      <c r="E2" s="8"/>
      <c r="F2" s="8"/>
      <c r="G2" s="8"/>
      <c r="J2" s="1" t="s">
        <v>4</v>
      </c>
      <c r="K2" s="9">
        <v>-561.69999999999982</v>
      </c>
      <c r="L2" s="9">
        <v>-653.00000000000045</v>
      </c>
      <c r="M2" s="9">
        <v>-787.69999999999982</v>
      </c>
      <c r="N2" s="9">
        <v>-763.20000000000027</v>
      </c>
      <c r="O2" s="9">
        <v>-445.54491189999999</v>
      </c>
      <c r="P2" s="9">
        <v>-433.3</v>
      </c>
    </row>
    <row r="3" spans="2:28" ht="17.7" x14ac:dyDescent="0.3">
      <c r="B3" s="7" t="s">
        <v>46</v>
      </c>
      <c r="C3" s="10"/>
      <c r="D3" s="10"/>
      <c r="E3" s="10"/>
      <c r="F3" s="10"/>
      <c r="G3" s="10"/>
      <c r="J3" s="1" t="s">
        <v>5</v>
      </c>
      <c r="K3" s="9">
        <v>-1619.3999999999996</v>
      </c>
      <c r="L3" s="9">
        <v>-1952</v>
      </c>
      <c r="M3" s="9">
        <v>-2442.7999999999993</v>
      </c>
      <c r="N3" s="9">
        <v>-2768.1000000000004</v>
      </c>
      <c r="O3" s="9">
        <v>-1454.7294011970091</v>
      </c>
      <c r="P3" s="9">
        <v>-1592.6</v>
      </c>
    </row>
    <row r="4" spans="2:28" ht="17.7" x14ac:dyDescent="0.3">
      <c r="B4" s="7"/>
      <c r="C4" s="10"/>
      <c r="D4" s="104" t="s">
        <v>6</v>
      </c>
      <c r="F4" s="10"/>
      <c r="G4" s="11"/>
    </row>
    <row r="5" spans="2:28" x14ac:dyDescent="0.25">
      <c r="C5" s="11"/>
      <c r="D5" s="11"/>
      <c r="F5" s="11" t="s">
        <v>6</v>
      </c>
      <c r="G5" s="12"/>
    </row>
    <row r="6" spans="2:28" s="16" customFormat="1" x14ac:dyDescent="0.3">
      <c r="B6" s="13" t="s">
        <v>7</v>
      </c>
      <c r="C6" s="14" t="s">
        <v>47</v>
      </c>
      <c r="D6" s="14" t="s">
        <v>48</v>
      </c>
      <c r="E6" s="14" t="s">
        <v>8</v>
      </c>
      <c r="F6" s="14" t="s">
        <v>9</v>
      </c>
      <c r="G6" s="15"/>
      <c r="I6" s="17"/>
    </row>
    <row r="7" spans="2:28" x14ac:dyDescent="0.25">
      <c r="B7" s="18" t="s">
        <v>10</v>
      </c>
      <c r="C7" s="19">
        <v>1667.7</v>
      </c>
      <c r="D7" s="19">
        <v>1641.3</v>
      </c>
      <c r="E7" s="19" t="e">
        <f>E19+E31+#REF!</f>
        <v>#REF!</v>
      </c>
      <c r="F7" s="19" t="e">
        <f>F19+F31+#REF!</f>
        <v>#REF!</v>
      </c>
      <c r="G7" s="20"/>
      <c r="H7" s="21"/>
      <c r="I7" s="21"/>
      <c r="R7" s="16"/>
      <c r="S7" s="16"/>
      <c r="T7" s="16"/>
      <c r="U7" s="16"/>
      <c r="V7" s="16"/>
      <c r="W7" s="16"/>
      <c r="X7" s="16"/>
      <c r="Y7" s="16"/>
      <c r="Z7" s="16"/>
      <c r="AA7" s="16"/>
      <c r="AB7" s="22"/>
    </row>
    <row r="8" spans="2:28" x14ac:dyDescent="0.25">
      <c r="B8" s="2" t="s">
        <v>11</v>
      </c>
      <c r="C8" s="23">
        <v>9620.6</v>
      </c>
      <c r="D8" s="23">
        <v>14671.499999999996</v>
      </c>
      <c r="E8" s="23" t="e">
        <f>E20+E32+#REF!</f>
        <v>#REF!</v>
      </c>
      <c r="F8" s="23" t="e">
        <f>F20+F32+#REF!</f>
        <v>#REF!</v>
      </c>
      <c r="H8" s="24"/>
      <c r="I8" s="25"/>
      <c r="R8" s="16"/>
      <c r="S8" s="16"/>
      <c r="T8" s="16"/>
      <c r="U8" s="16"/>
      <c r="V8" s="16"/>
      <c r="W8" s="16"/>
      <c r="X8" s="16"/>
      <c r="Y8" s="16"/>
      <c r="Z8" s="16"/>
      <c r="AA8" s="16"/>
    </row>
    <row r="9" spans="2:28" x14ac:dyDescent="0.25">
      <c r="B9" s="26" t="s">
        <v>12</v>
      </c>
      <c r="C9" s="27">
        <v>685.40000000000009</v>
      </c>
      <c r="D9" s="27">
        <v>748</v>
      </c>
      <c r="E9" s="27">
        <f>E21+E33</f>
        <v>0</v>
      </c>
      <c r="F9" s="27">
        <f>F21+F33</f>
        <v>0</v>
      </c>
      <c r="G9" s="28"/>
      <c r="H9" s="24"/>
      <c r="I9" s="25"/>
      <c r="R9" s="16"/>
      <c r="S9" s="16"/>
      <c r="T9" s="16"/>
      <c r="U9" s="16"/>
      <c r="V9" s="16"/>
      <c r="W9" s="16"/>
      <c r="X9" s="16"/>
      <c r="Y9" s="16"/>
      <c r="Z9" s="16"/>
      <c r="AA9" s="16"/>
    </row>
    <row r="10" spans="2:28" x14ac:dyDescent="0.25">
      <c r="B10" s="2" t="s">
        <v>13</v>
      </c>
      <c r="C10" s="28">
        <v>475.5</v>
      </c>
      <c r="D10" s="28">
        <v>535.79999999999995</v>
      </c>
      <c r="E10" s="28">
        <f>E22+E34</f>
        <v>0</v>
      </c>
      <c r="F10" s="28">
        <f>F22+F34</f>
        <v>0</v>
      </c>
      <c r="G10" s="29"/>
      <c r="H10" s="28"/>
      <c r="I10" s="25"/>
      <c r="R10" s="16"/>
      <c r="S10" s="16"/>
      <c r="T10" s="16"/>
      <c r="U10" s="16"/>
      <c r="V10" s="16"/>
      <c r="W10" s="16"/>
      <c r="X10" s="16"/>
      <c r="Y10" s="16"/>
      <c r="Z10" s="16"/>
      <c r="AA10" s="16"/>
    </row>
    <row r="11" spans="2:28" x14ac:dyDescent="0.25">
      <c r="B11" s="26" t="s">
        <v>14</v>
      </c>
      <c r="C11" s="27">
        <v>497.79999999999995</v>
      </c>
      <c r="D11" s="27">
        <v>555.1</v>
      </c>
      <c r="E11" s="27">
        <f>E23+E35</f>
        <v>0</v>
      </c>
      <c r="F11" s="27">
        <f>F23+F35</f>
        <v>0</v>
      </c>
      <c r="H11" s="24"/>
      <c r="I11" s="25"/>
      <c r="R11" s="16"/>
      <c r="S11" s="16"/>
      <c r="T11" s="16"/>
      <c r="U11" s="16"/>
      <c r="V11" s="16"/>
      <c r="W11" s="16"/>
      <c r="X11" s="16"/>
      <c r="Y11" s="16"/>
      <c r="Z11" s="16"/>
      <c r="AA11" s="16"/>
    </row>
    <row r="12" spans="2:28" x14ac:dyDescent="0.25">
      <c r="B12" s="2" t="s">
        <v>15</v>
      </c>
      <c r="C12" s="30">
        <v>285.12322360136716</v>
      </c>
      <c r="D12" s="30">
        <v>326.44854688356793</v>
      </c>
      <c r="E12" s="30" t="str">
        <f t="shared" ref="E12:F12" si="0">IFERROR((E10*1000)/E7,"n.m")</f>
        <v>n.m</v>
      </c>
      <c r="F12" s="30" t="str">
        <f t="shared" si="0"/>
        <v>n.m</v>
      </c>
      <c r="G12" s="30"/>
      <c r="H12" s="28"/>
      <c r="I12" s="25"/>
      <c r="R12" s="16"/>
      <c r="S12" s="16"/>
      <c r="T12" s="16"/>
      <c r="U12" s="16"/>
      <c r="V12" s="16"/>
      <c r="W12" s="16"/>
      <c r="X12" s="16"/>
      <c r="Y12" s="16"/>
      <c r="Z12" s="16"/>
      <c r="AA12" s="16"/>
    </row>
    <row r="13" spans="2:28" hidden="1" outlineLevel="1" x14ac:dyDescent="0.25">
      <c r="B13" s="26" t="s">
        <v>17</v>
      </c>
      <c r="C13" s="32">
        <v>4.9425191775980704E-2</v>
      </c>
      <c r="D13" s="32">
        <v>3.6519783253246098E-2</v>
      </c>
      <c r="E13" s="32" t="str">
        <f t="shared" ref="E13:F13" si="1">IFERROR((E10/E8),"n.m")</f>
        <v>n.m</v>
      </c>
      <c r="F13" s="32" t="str">
        <f t="shared" si="1"/>
        <v>n.m</v>
      </c>
      <c r="G13" s="34"/>
      <c r="H13" s="28"/>
      <c r="I13" s="25"/>
      <c r="R13" s="16"/>
      <c r="S13" s="16"/>
      <c r="T13" s="16"/>
      <c r="U13" s="16"/>
      <c r="V13" s="16"/>
      <c r="W13" s="16"/>
      <c r="X13" s="16"/>
      <c r="Y13" s="16"/>
      <c r="Z13" s="16"/>
      <c r="AA13" s="16"/>
    </row>
    <row r="14" spans="2:28" collapsed="1" x14ac:dyDescent="0.25">
      <c r="B14" s="26" t="s">
        <v>18</v>
      </c>
      <c r="C14" s="27">
        <v>6046.1</v>
      </c>
      <c r="D14" s="27">
        <v>5876.4</v>
      </c>
      <c r="E14" s="27">
        <f>E26+E38</f>
        <v>0</v>
      </c>
      <c r="F14" s="27">
        <f>F26+F38</f>
        <v>0</v>
      </c>
      <c r="G14" s="28"/>
      <c r="H14" s="24"/>
      <c r="I14" s="25"/>
      <c r="R14" s="16"/>
      <c r="S14" s="16"/>
      <c r="T14" s="16"/>
      <c r="U14" s="16"/>
      <c r="V14" s="16"/>
      <c r="W14" s="16"/>
      <c r="X14" s="16"/>
      <c r="Y14" s="16"/>
      <c r="Z14" s="16"/>
      <c r="AA14" s="16"/>
    </row>
    <row r="15" spans="2:28" x14ac:dyDescent="0.25">
      <c r="B15" s="2" t="s">
        <v>19</v>
      </c>
      <c r="C15" s="28">
        <v>10309.799999999999</v>
      </c>
      <c r="D15" s="28">
        <v>11091.3</v>
      </c>
      <c r="E15" s="28">
        <f>E27+E39</f>
        <v>0</v>
      </c>
      <c r="F15" s="28">
        <f>F27+F39</f>
        <v>0</v>
      </c>
      <c r="G15" s="28"/>
      <c r="H15" s="24"/>
      <c r="I15" s="25"/>
      <c r="R15" s="16"/>
      <c r="S15" s="16"/>
      <c r="T15" s="16"/>
      <c r="U15" s="16"/>
      <c r="V15" s="16"/>
      <c r="W15" s="16"/>
      <c r="X15" s="16"/>
      <c r="Y15" s="16"/>
      <c r="Z15" s="16"/>
      <c r="AA15" s="16"/>
    </row>
    <row r="16" spans="2:28" x14ac:dyDescent="0.25">
      <c r="B16" s="26" t="s">
        <v>20</v>
      </c>
      <c r="C16" s="27">
        <v>16355.9</v>
      </c>
      <c r="D16" s="27">
        <v>16967.699999999997</v>
      </c>
      <c r="E16" s="27">
        <f t="shared" ref="E16:F16" si="2">E14+E15</f>
        <v>0</v>
      </c>
      <c r="F16" s="27">
        <f t="shared" si="2"/>
        <v>0</v>
      </c>
      <c r="G16" s="29"/>
      <c r="H16" s="28"/>
      <c r="I16" s="25"/>
      <c r="R16" s="16"/>
      <c r="S16" s="16"/>
      <c r="T16" s="16"/>
      <c r="U16" s="16"/>
      <c r="V16" s="16"/>
      <c r="W16" s="16"/>
      <c r="X16" s="16"/>
      <c r="Y16" s="16"/>
      <c r="Z16" s="16"/>
      <c r="AA16" s="16"/>
    </row>
    <row r="17" spans="2:27" x14ac:dyDescent="0.25">
      <c r="C17" s="41"/>
      <c r="D17" s="41"/>
      <c r="E17" s="41"/>
      <c r="F17" s="41"/>
      <c r="G17" s="42"/>
      <c r="R17" s="16"/>
      <c r="S17" s="16"/>
      <c r="T17" s="16"/>
      <c r="U17" s="16"/>
      <c r="V17" s="16"/>
      <c r="W17" s="16"/>
      <c r="X17" s="16"/>
      <c r="Y17" s="16"/>
      <c r="Z17" s="16"/>
      <c r="AA17" s="16"/>
    </row>
    <row r="18" spans="2:27" x14ac:dyDescent="0.25">
      <c r="B18" s="13" t="s">
        <v>23</v>
      </c>
      <c r="C18" s="14" t="str">
        <f>C6</f>
        <v xml:space="preserve">H1 2024 </v>
      </c>
      <c r="D18" s="14" t="str">
        <f>D6</f>
        <v>H1 2025</v>
      </c>
      <c r="E18" s="14" t="str">
        <f>E6</f>
        <v>H2 2023</v>
      </c>
      <c r="F18" s="14" t="str">
        <f>F6</f>
        <v>H2 2024</v>
      </c>
      <c r="G18" s="43"/>
      <c r="R18" s="16"/>
      <c r="S18" s="16"/>
      <c r="T18" s="16"/>
      <c r="U18" s="16"/>
      <c r="V18" s="16"/>
      <c r="W18" s="16"/>
      <c r="X18" s="16"/>
      <c r="Y18" s="16"/>
      <c r="Z18" s="16"/>
      <c r="AA18" s="16"/>
    </row>
    <row r="19" spans="2:27" x14ac:dyDescent="0.25">
      <c r="B19" s="18" t="s">
        <v>24</v>
      </c>
      <c r="C19" s="19">
        <v>1338.5</v>
      </c>
      <c r="D19" s="19">
        <v>1330.3</v>
      </c>
      <c r="E19" s="19"/>
      <c r="F19" s="19"/>
      <c r="G19" s="20"/>
      <c r="R19" s="16"/>
      <c r="S19" s="16"/>
      <c r="T19" s="16"/>
      <c r="U19" s="16"/>
      <c r="V19" s="16"/>
      <c r="W19" s="16"/>
      <c r="X19" s="16"/>
      <c r="Y19" s="16"/>
      <c r="Z19" s="16"/>
      <c r="AA19" s="16"/>
    </row>
    <row r="20" spans="2:27" x14ac:dyDescent="0.25">
      <c r="B20" s="2" t="s">
        <v>25</v>
      </c>
      <c r="C20" s="23">
        <v>6270.8</v>
      </c>
      <c r="D20" s="23">
        <v>9395.9</v>
      </c>
      <c r="E20" s="23"/>
      <c r="F20" s="23"/>
      <c r="G20" s="28"/>
      <c r="R20" s="16"/>
      <c r="S20" s="16"/>
      <c r="T20" s="16"/>
      <c r="U20" s="16"/>
      <c r="V20" s="16"/>
      <c r="W20" s="16"/>
      <c r="X20" s="16"/>
      <c r="Y20" s="16"/>
      <c r="Z20" s="16"/>
      <c r="AA20" s="16"/>
    </row>
    <row r="21" spans="2:27" x14ac:dyDescent="0.25">
      <c r="B21" s="26" t="s">
        <v>12</v>
      </c>
      <c r="C21" s="27">
        <v>177.8</v>
      </c>
      <c r="D21" s="27">
        <v>246.1</v>
      </c>
      <c r="E21" s="27"/>
      <c r="F21" s="27"/>
      <c r="G21" s="28"/>
      <c r="R21" s="16"/>
      <c r="S21" s="16"/>
      <c r="T21" s="16"/>
      <c r="U21" s="16"/>
      <c r="V21" s="16"/>
      <c r="W21" s="16"/>
      <c r="X21" s="16"/>
      <c r="Y21" s="16"/>
      <c r="Z21" s="16"/>
      <c r="AA21" s="16"/>
    </row>
    <row r="22" spans="2:27" x14ac:dyDescent="0.25">
      <c r="B22" s="2" t="s">
        <v>13</v>
      </c>
      <c r="C22" s="28">
        <v>105.7</v>
      </c>
      <c r="D22" s="28">
        <v>177.5</v>
      </c>
      <c r="E22" s="28"/>
      <c r="F22" s="28"/>
      <c r="G22" s="44"/>
      <c r="H22" s="44"/>
      <c r="R22" s="16"/>
      <c r="S22" s="16"/>
      <c r="T22" s="16"/>
      <c r="U22" s="16"/>
      <c r="V22" s="16"/>
      <c r="W22" s="16"/>
      <c r="X22" s="16"/>
      <c r="Y22" s="16"/>
      <c r="Z22" s="16"/>
      <c r="AA22" s="16"/>
    </row>
    <row r="23" spans="2:27" x14ac:dyDescent="0.25">
      <c r="B23" s="26" t="s">
        <v>14</v>
      </c>
      <c r="C23" s="27">
        <v>108.6</v>
      </c>
      <c r="D23" s="27">
        <v>178.1</v>
      </c>
      <c r="E23" s="27"/>
      <c r="F23" s="27"/>
      <c r="G23" s="44"/>
      <c r="H23" s="44"/>
      <c r="R23" s="16"/>
      <c r="S23" s="16"/>
      <c r="T23" s="16"/>
      <c r="U23" s="16"/>
      <c r="V23" s="16"/>
      <c r="W23" s="16"/>
      <c r="X23" s="16"/>
      <c r="Y23" s="16"/>
      <c r="Z23" s="16"/>
      <c r="AA23" s="16"/>
    </row>
    <row r="24" spans="2:27" x14ac:dyDescent="0.25">
      <c r="B24" s="2" t="s">
        <v>15</v>
      </c>
      <c r="C24" s="30">
        <v>78.968995143817708</v>
      </c>
      <c r="D24" s="30">
        <v>133.42854995113885</v>
      </c>
      <c r="E24" s="30"/>
      <c r="F24" s="30"/>
      <c r="G24" s="30"/>
      <c r="H24" s="40"/>
      <c r="I24" s="45"/>
      <c r="R24" s="16"/>
      <c r="S24" s="16"/>
      <c r="T24" s="16"/>
      <c r="U24" s="16"/>
      <c r="V24" s="16"/>
      <c r="W24" s="16"/>
      <c r="X24" s="16"/>
      <c r="Y24" s="16"/>
      <c r="Z24" s="16"/>
      <c r="AA24" s="16"/>
    </row>
    <row r="25" spans="2:27" hidden="1" outlineLevel="1" x14ac:dyDescent="0.25">
      <c r="B25" s="26" t="s">
        <v>17</v>
      </c>
      <c r="C25" s="32">
        <v>1.6855903552975698E-2</v>
      </c>
      <c r="D25" s="32">
        <v>1.8891218510201258E-2</v>
      </c>
      <c r="E25" s="32"/>
      <c r="F25" s="32"/>
      <c r="G25" s="35"/>
      <c r="R25" s="16"/>
      <c r="S25" s="16"/>
      <c r="T25" s="16"/>
      <c r="U25" s="16"/>
      <c r="V25" s="16"/>
      <c r="W25" s="16"/>
      <c r="X25" s="16"/>
      <c r="Y25" s="16"/>
      <c r="Z25" s="16"/>
      <c r="AA25" s="16"/>
    </row>
    <row r="26" spans="2:27" collapsed="1" x14ac:dyDescent="0.25">
      <c r="B26" s="26" t="s">
        <v>18</v>
      </c>
      <c r="C26" s="27">
        <v>1870.3</v>
      </c>
      <c r="D26" s="27">
        <v>1826.9</v>
      </c>
      <c r="E26" s="27"/>
      <c r="F26" s="27"/>
      <c r="G26" s="28"/>
      <c r="R26" s="16"/>
      <c r="S26" s="16"/>
      <c r="T26" s="16"/>
      <c r="U26" s="16"/>
      <c r="V26" s="16"/>
      <c r="W26" s="16"/>
      <c r="X26" s="16"/>
      <c r="Y26" s="16"/>
      <c r="Z26" s="16"/>
      <c r="AA26" s="16"/>
    </row>
    <row r="27" spans="2:27" x14ac:dyDescent="0.25">
      <c r="B27" s="2" t="s">
        <v>19</v>
      </c>
      <c r="C27" s="28">
        <v>4182.2</v>
      </c>
      <c r="D27" s="28">
        <v>4204.3</v>
      </c>
      <c r="E27" s="28"/>
      <c r="F27" s="28"/>
      <c r="G27" s="28"/>
      <c r="R27" s="16"/>
      <c r="S27" s="16"/>
      <c r="T27" s="16"/>
      <c r="U27" s="16"/>
      <c r="V27" s="16"/>
      <c r="W27" s="16"/>
      <c r="X27" s="16"/>
      <c r="Y27" s="16"/>
      <c r="Z27" s="16"/>
      <c r="AA27" s="16"/>
    </row>
    <row r="28" spans="2:27" x14ac:dyDescent="0.25">
      <c r="B28" s="26" t="s">
        <v>20</v>
      </c>
      <c r="C28" s="27">
        <v>6052.5</v>
      </c>
      <c r="D28" s="27">
        <v>6031.2000000000007</v>
      </c>
      <c r="E28" s="27"/>
      <c r="F28" s="27"/>
      <c r="G28" s="28"/>
      <c r="R28" s="16"/>
      <c r="S28" s="16"/>
      <c r="T28" s="16"/>
      <c r="U28" s="16"/>
      <c r="V28" s="16"/>
      <c r="W28" s="16"/>
      <c r="X28" s="16"/>
      <c r="Y28" s="16"/>
      <c r="Z28" s="16"/>
      <c r="AA28" s="16"/>
    </row>
    <row r="29" spans="2:27" ht="24.05" customHeight="1" x14ac:dyDescent="0.25">
      <c r="B29" s="46" t="s">
        <v>26</v>
      </c>
      <c r="C29" s="41"/>
      <c r="D29" s="41"/>
      <c r="E29" s="41"/>
      <c r="F29" s="41"/>
      <c r="G29" s="42"/>
      <c r="R29" s="16"/>
      <c r="S29" s="16"/>
      <c r="T29" s="16"/>
      <c r="U29" s="16"/>
      <c r="V29" s="16"/>
      <c r="W29" s="16"/>
      <c r="X29" s="16"/>
      <c r="Y29" s="16"/>
      <c r="Z29" s="16"/>
      <c r="AA29" s="16"/>
    </row>
    <row r="30" spans="2:27" s="16" customFormat="1" x14ac:dyDescent="0.3">
      <c r="B30" s="13" t="s">
        <v>27</v>
      </c>
      <c r="C30" s="14" t="str">
        <f>C18</f>
        <v xml:space="preserve">H1 2024 </v>
      </c>
      <c r="D30" s="14" t="str">
        <f>D18</f>
        <v>H1 2025</v>
      </c>
      <c r="E30" s="14" t="str">
        <f>E18</f>
        <v>H2 2023</v>
      </c>
      <c r="F30" s="14" t="str">
        <f>F18</f>
        <v>H2 2024</v>
      </c>
      <c r="G30" s="43"/>
      <c r="I30" s="17"/>
    </row>
    <row r="31" spans="2:27" x14ac:dyDescent="0.25">
      <c r="B31" s="18" t="s">
        <v>24</v>
      </c>
      <c r="C31" s="19">
        <v>629.9</v>
      </c>
      <c r="D31" s="19">
        <v>665</v>
      </c>
      <c r="E31" s="19"/>
      <c r="F31" s="19"/>
      <c r="G31" s="20"/>
      <c r="R31" s="16"/>
      <c r="S31" s="16"/>
      <c r="T31" s="16"/>
      <c r="U31" s="16"/>
      <c r="V31" s="16"/>
      <c r="W31" s="16"/>
      <c r="X31" s="16"/>
      <c r="Y31" s="16"/>
      <c r="Z31" s="16"/>
      <c r="AA31" s="16"/>
    </row>
    <row r="32" spans="2:27" x14ac:dyDescent="0.25">
      <c r="B32" s="2" t="s">
        <v>25</v>
      </c>
      <c r="C32" s="23">
        <v>5300.7</v>
      </c>
      <c r="D32" s="23">
        <v>8694.7999999999993</v>
      </c>
      <c r="E32" s="23"/>
      <c r="F32" s="23"/>
      <c r="G32" s="28"/>
      <c r="R32" s="16"/>
      <c r="S32" s="16"/>
      <c r="T32" s="16"/>
      <c r="U32" s="16"/>
      <c r="V32" s="16"/>
      <c r="W32" s="16"/>
      <c r="X32" s="16"/>
      <c r="Y32" s="16"/>
      <c r="Z32" s="16"/>
      <c r="AA32" s="16"/>
    </row>
    <row r="33" spans="2:27" x14ac:dyDescent="0.25">
      <c r="B33" s="26" t="s">
        <v>12</v>
      </c>
      <c r="C33" s="27">
        <v>507.6</v>
      </c>
      <c r="D33" s="27">
        <v>501.9</v>
      </c>
      <c r="E33" s="27"/>
      <c r="F33" s="27"/>
      <c r="G33" s="28"/>
      <c r="I33" s="25"/>
      <c r="J33" s="24"/>
      <c r="R33" s="16"/>
      <c r="S33" s="16"/>
      <c r="T33" s="16"/>
      <c r="U33" s="16"/>
      <c r="V33" s="16"/>
      <c r="W33" s="16"/>
      <c r="X33" s="16"/>
      <c r="Y33" s="16"/>
      <c r="Z33" s="16"/>
      <c r="AA33" s="16"/>
    </row>
    <row r="34" spans="2:27" x14ac:dyDescent="0.25">
      <c r="B34" s="2" t="s">
        <v>13</v>
      </c>
      <c r="C34" s="28">
        <v>369.8</v>
      </c>
      <c r="D34" s="28">
        <v>358.3</v>
      </c>
      <c r="E34" s="28"/>
      <c r="F34" s="28"/>
      <c r="G34" s="44"/>
      <c r="H34" s="44"/>
      <c r="I34" s="25"/>
      <c r="J34" s="24"/>
      <c r="R34" s="16"/>
      <c r="S34" s="16"/>
      <c r="T34" s="16"/>
      <c r="U34" s="16"/>
      <c r="V34" s="16"/>
      <c r="W34" s="16"/>
      <c r="X34" s="16"/>
      <c r="Y34" s="16"/>
      <c r="Z34" s="16"/>
      <c r="AA34" s="16"/>
    </row>
    <row r="35" spans="2:27" x14ac:dyDescent="0.25">
      <c r="B35" s="26" t="s">
        <v>14</v>
      </c>
      <c r="C35" s="27">
        <v>389.2</v>
      </c>
      <c r="D35" s="27">
        <v>377</v>
      </c>
      <c r="E35" s="27"/>
      <c r="F35" s="27"/>
      <c r="G35" s="44"/>
      <c r="H35" s="44"/>
      <c r="I35" s="25"/>
      <c r="J35" s="24"/>
      <c r="R35" s="16"/>
      <c r="S35" s="16"/>
      <c r="T35" s="16"/>
      <c r="U35" s="16"/>
      <c r="V35" s="16"/>
      <c r="W35" s="16"/>
      <c r="X35" s="16"/>
      <c r="Y35" s="16"/>
      <c r="Z35" s="16"/>
      <c r="AA35" s="16"/>
    </row>
    <row r="36" spans="2:27" x14ac:dyDescent="0.25">
      <c r="B36" s="2" t="s">
        <v>15</v>
      </c>
      <c r="C36" s="30">
        <v>587.07731385934278</v>
      </c>
      <c r="D36" s="30">
        <v>538.79699248120301</v>
      </c>
      <c r="E36" s="30"/>
      <c r="F36" s="30"/>
      <c r="G36" s="30"/>
      <c r="R36" s="16"/>
      <c r="S36" s="16"/>
      <c r="T36" s="16"/>
      <c r="U36" s="16"/>
      <c r="V36" s="16"/>
      <c r="W36" s="16"/>
      <c r="X36" s="16"/>
      <c r="Y36" s="16"/>
      <c r="Z36" s="16"/>
      <c r="AA36" s="16"/>
    </row>
    <row r="37" spans="2:27" hidden="1" outlineLevel="1" x14ac:dyDescent="0.25">
      <c r="B37" s="26" t="s">
        <v>17</v>
      </c>
      <c r="C37" s="32">
        <v>6.9764370743486709E-2</v>
      </c>
      <c r="D37" s="32">
        <v>4.1208538436766806E-2</v>
      </c>
      <c r="E37" s="32"/>
      <c r="F37" s="32"/>
      <c r="G37" s="35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2:27" collapsed="1" x14ac:dyDescent="0.25">
      <c r="B38" s="26" t="s">
        <v>18</v>
      </c>
      <c r="C38" s="27">
        <v>4175.8</v>
      </c>
      <c r="D38" s="27">
        <v>4049.5</v>
      </c>
      <c r="E38" s="27"/>
      <c r="F38" s="27"/>
      <c r="G38" s="28"/>
      <c r="I38" s="46"/>
      <c r="J38" s="25"/>
      <c r="R38" s="16"/>
      <c r="S38" s="16"/>
      <c r="T38" s="16"/>
      <c r="U38" s="16"/>
      <c r="V38" s="16"/>
      <c r="W38" s="16"/>
      <c r="X38" s="16"/>
      <c r="Y38" s="16"/>
      <c r="Z38" s="16"/>
      <c r="AA38" s="16"/>
    </row>
    <row r="39" spans="2:27" x14ac:dyDescent="0.25">
      <c r="B39" s="2" t="s">
        <v>19</v>
      </c>
      <c r="C39" s="28">
        <v>6127.6</v>
      </c>
      <c r="D39" s="28">
        <v>6887</v>
      </c>
      <c r="E39" s="28"/>
      <c r="F39" s="28"/>
      <c r="G39" s="28"/>
      <c r="J39" s="25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2:27" x14ac:dyDescent="0.25">
      <c r="B40" s="26" t="s">
        <v>20</v>
      </c>
      <c r="C40" s="27">
        <v>10303.400000000001</v>
      </c>
      <c r="D40" s="27">
        <v>10936.5</v>
      </c>
      <c r="E40" s="27"/>
      <c r="F40" s="27"/>
      <c r="G40" s="28"/>
      <c r="J40" s="25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2:27" s="49" customFormat="1" ht="24.05" customHeight="1" x14ac:dyDescent="0.2">
      <c r="B41" s="46" t="s">
        <v>26</v>
      </c>
      <c r="C41" s="47"/>
      <c r="D41" s="47"/>
      <c r="E41" s="11"/>
      <c r="F41" s="47"/>
      <c r="G41" s="48"/>
      <c r="I41" s="4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2:27" ht="28.8" hidden="1" outlineLevel="1" x14ac:dyDescent="0.25">
      <c r="B42" s="13" t="s">
        <v>28</v>
      </c>
      <c r="C42" s="50" t="str">
        <f>'[1]Control Chk'!E76</f>
        <v>H1 2024 
Re-Presented</v>
      </c>
      <c r="D42" s="14" t="str">
        <f>D6</f>
        <v>H1 2025</v>
      </c>
      <c r="E42" s="14" t="str">
        <f>E30</f>
        <v>H2 2023</v>
      </c>
      <c r="F42" s="14" t="str">
        <f>F30</f>
        <v>H2 2024</v>
      </c>
      <c r="G42" s="43"/>
      <c r="I42" s="46"/>
      <c r="J42" s="49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2:27" hidden="1" outlineLevel="1" x14ac:dyDescent="0.25">
      <c r="B43" s="18" t="s">
        <v>10</v>
      </c>
      <c r="C43" s="19">
        <f t="shared" ref="C43:F47" si="3">C57+C71+C85</f>
        <v>0</v>
      </c>
      <c r="D43" s="19">
        <f t="shared" si="3"/>
        <v>14.5</v>
      </c>
      <c r="E43" s="19">
        <f t="shared" si="3"/>
        <v>0</v>
      </c>
      <c r="F43" s="19">
        <f t="shared" si="3"/>
        <v>0</v>
      </c>
      <c r="G43" s="20"/>
      <c r="H43" s="24"/>
      <c r="I43" s="51"/>
      <c r="J43" s="49"/>
      <c r="R43" s="16"/>
      <c r="S43" s="16"/>
      <c r="T43" s="16"/>
      <c r="U43" s="16"/>
      <c r="V43" s="16"/>
      <c r="W43" s="16"/>
      <c r="X43" s="16"/>
      <c r="Y43" s="16"/>
      <c r="Z43" s="16"/>
      <c r="AA43" s="16"/>
    </row>
    <row r="44" spans="2:27" hidden="1" outlineLevel="1" x14ac:dyDescent="0.25">
      <c r="B44" s="2" t="s">
        <v>11</v>
      </c>
      <c r="C44" s="23">
        <f t="shared" si="3"/>
        <v>-0.8</v>
      </c>
      <c r="D44" s="23">
        <f t="shared" si="3"/>
        <v>4</v>
      </c>
      <c r="E44" s="23">
        <f t="shared" si="3"/>
        <v>0</v>
      </c>
      <c r="F44" s="23">
        <f t="shared" si="3"/>
        <v>0</v>
      </c>
      <c r="G44" s="20"/>
      <c r="H44" s="24"/>
      <c r="I44" s="51"/>
      <c r="J44" s="49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2:27" hidden="1" outlineLevel="1" x14ac:dyDescent="0.25">
      <c r="B45" s="26" t="s">
        <v>12</v>
      </c>
      <c r="C45" s="27">
        <f t="shared" si="3"/>
        <v>6.8</v>
      </c>
      <c r="D45" s="27">
        <f t="shared" si="3"/>
        <v>-1.5</v>
      </c>
      <c r="E45" s="27">
        <f t="shared" si="3"/>
        <v>0</v>
      </c>
      <c r="F45" s="27">
        <f t="shared" si="3"/>
        <v>0</v>
      </c>
      <c r="G45" s="20"/>
      <c r="H45" s="24"/>
      <c r="I45" s="51"/>
      <c r="J45" s="49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2:27" hidden="1" outlineLevel="1" x14ac:dyDescent="0.25">
      <c r="B46" s="2" t="s">
        <v>13</v>
      </c>
      <c r="C46" s="28">
        <f t="shared" si="3"/>
        <v>6.1</v>
      </c>
      <c r="D46" s="28">
        <f t="shared" si="3"/>
        <v>-2.1</v>
      </c>
      <c r="E46" s="28">
        <f t="shared" si="3"/>
        <v>0</v>
      </c>
      <c r="F46" s="28">
        <f t="shared" si="3"/>
        <v>0</v>
      </c>
      <c r="G46" s="20"/>
      <c r="H46" s="29"/>
      <c r="I46" s="51"/>
      <c r="J46" s="49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2:27" hidden="1" outlineLevel="1" x14ac:dyDescent="0.25">
      <c r="B47" s="26" t="s">
        <v>14</v>
      </c>
      <c r="C47" s="27">
        <f>C61+C75+C89</f>
        <v>6.1</v>
      </c>
      <c r="D47" s="27">
        <f t="shared" si="3"/>
        <v>-2.1</v>
      </c>
      <c r="E47" s="27">
        <f t="shared" si="3"/>
        <v>0</v>
      </c>
      <c r="F47" s="27">
        <f t="shared" si="3"/>
        <v>0</v>
      </c>
      <c r="G47" s="20"/>
      <c r="H47" s="29"/>
      <c r="I47" s="51"/>
      <c r="J47" s="49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2:27" hidden="1" outlineLevel="1" x14ac:dyDescent="0.25">
      <c r="B48" s="2" t="s">
        <v>15</v>
      </c>
      <c r="C48" s="31" t="str">
        <f t="shared" ref="C48:F48" si="4">IFERROR((C46*1000)/C43,"n.m")</f>
        <v>n.m</v>
      </c>
      <c r="D48" s="30">
        <f t="shared" si="4"/>
        <v>-144.82758620689654</v>
      </c>
      <c r="E48" s="30" t="str">
        <f t="shared" si="4"/>
        <v>n.m</v>
      </c>
      <c r="F48" s="30" t="str">
        <f t="shared" si="4"/>
        <v>n.m</v>
      </c>
      <c r="G48" s="20"/>
      <c r="H48" s="30"/>
      <c r="I48" s="51"/>
      <c r="J48" s="49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2:27" hidden="1" outlineLevel="2" x14ac:dyDescent="0.25">
      <c r="B49" s="26" t="s">
        <v>17</v>
      </c>
      <c r="C49" s="33">
        <f>IFERROR((C46/C44),"n.m")</f>
        <v>-7.6249999999999991</v>
      </c>
      <c r="D49" s="32">
        <f>IFERROR((D46/D44),"n.m")</f>
        <v>-0.52500000000000002</v>
      </c>
      <c r="E49" s="32" t="str">
        <f t="shared" ref="E49:F49" si="5">IFERROR((E46/E44),"n.m")</f>
        <v>n.m</v>
      </c>
      <c r="F49" s="32" t="str">
        <f t="shared" si="5"/>
        <v>n.m</v>
      </c>
      <c r="G49" s="30"/>
      <c r="H49" s="30"/>
      <c r="I49" s="51"/>
      <c r="J49" s="49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2:27" hidden="1" outlineLevel="1" x14ac:dyDescent="0.25">
      <c r="B50" s="26" t="s">
        <v>18</v>
      </c>
      <c r="C50" s="27">
        <f t="shared" ref="C50:F51" si="6">C64+C78+C92</f>
        <v>0</v>
      </c>
      <c r="D50" s="27">
        <f t="shared" si="6"/>
        <v>15.7</v>
      </c>
      <c r="E50" s="27">
        <f t="shared" si="6"/>
        <v>0</v>
      </c>
      <c r="F50" s="27">
        <f t="shared" si="6"/>
        <v>0</v>
      </c>
      <c r="G50" s="28"/>
      <c r="H50" s="52"/>
      <c r="I50" s="51"/>
      <c r="J50" s="49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2:27" hidden="1" outlineLevel="1" x14ac:dyDescent="0.25">
      <c r="B51" s="2" t="s">
        <v>19</v>
      </c>
      <c r="C51" s="28">
        <f t="shared" si="6"/>
        <v>0</v>
      </c>
      <c r="D51" s="28">
        <f t="shared" si="6"/>
        <v>2.8</v>
      </c>
      <c r="E51" s="28">
        <f t="shared" si="6"/>
        <v>0</v>
      </c>
      <c r="F51" s="28">
        <f t="shared" si="6"/>
        <v>0</v>
      </c>
      <c r="G51" s="28"/>
      <c r="H51" s="24"/>
      <c r="I51" s="51"/>
      <c r="J51" s="49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2:27" hidden="1" outlineLevel="1" x14ac:dyDescent="0.25">
      <c r="B52" s="26" t="s">
        <v>20</v>
      </c>
      <c r="C52" s="27">
        <f>C50+C51</f>
        <v>0</v>
      </c>
      <c r="D52" s="27">
        <f>D50+D51</f>
        <v>18.5</v>
      </c>
      <c r="E52" s="27">
        <f t="shared" ref="E52:F52" si="7">E50+E51</f>
        <v>0</v>
      </c>
      <c r="F52" s="27">
        <f t="shared" si="7"/>
        <v>0</v>
      </c>
      <c r="G52" s="28"/>
      <c r="H52" s="24"/>
      <c r="I52" s="51"/>
      <c r="J52" s="49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2:27" hidden="1" outlineLevel="2" x14ac:dyDescent="0.25">
      <c r="B53" s="2" t="s">
        <v>21</v>
      </c>
      <c r="C53" s="35"/>
      <c r="D53" s="35"/>
      <c r="E53" s="36"/>
      <c r="F53" s="36"/>
      <c r="G53" s="37"/>
      <c r="H53" s="24"/>
      <c r="I53" s="51"/>
      <c r="J53" s="49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2:27" hidden="1" outlineLevel="2" x14ac:dyDescent="0.25">
      <c r="B54" s="26" t="s">
        <v>22</v>
      </c>
      <c r="C54" s="32"/>
      <c r="D54" s="32"/>
      <c r="E54" s="38"/>
      <c r="F54" s="38"/>
      <c r="G54" s="37"/>
      <c r="H54" s="39"/>
      <c r="I54" s="25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2:27" hidden="1" outlineLevel="1" collapsed="1" x14ac:dyDescent="0.25">
      <c r="B55" s="2"/>
      <c r="C55" s="53"/>
      <c r="D55" s="53"/>
      <c r="E55" s="53"/>
      <c r="F55" s="53"/>
      <c r="G55" s="34"/>
      <c r="I55" s="46"/>
      <c r="J55" s="49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2:27" ht="28.8" hidden="1" outlineLevel="1" x14ac:dyDescent="0.25">
      <c r="B56" s="54" t="s">
        <v>29</v>
      </c>
      <c r="C56" s="14" t="str">
        <f>C42</f>
        <v>H1 2024 
Re-Presented</v>
      </c>
      <c r="D56" s="14" t="str">
        <f>D42</f>
        <v>H1 2025</v>
      </c>
      <c r="E56" s="14" t="str">
        <f>E42</f>
        <v>H2 2023</v>
      </c>
      <c r="F56" s="14" t="str">
        <f>F42</f>
        <v>H2 2024</v>
      </c>
      <c r="G56" s="43"/>
      <c r="I56" s="46"/>
      <c r="J56" s="49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2:27" hidden="1" outlineLevel="1" x14ac:dyDescent="0.25">
      <c r="B57" s="18" t="s">
        <v>10</v>
      </c>
      <c r="C57" s="19">
        <v>0</v>
      </c>
      <c r="D57" s="19">
        <v>14.5</v>
      </c>
      <c r="E57" s="19"/>
      <c r="F57" s="19"/>
      <c r="G57" s="55"/>
      <c r="H57" s="56"/>
      <c r="I57" s="46"/>
      <c r="J57" s="49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2:27" hidden="1" outlineLevel="1" x14ac:dyDescent="0.25">
      <c r="B58" s="2" t="s">
        <v>11</v>
      </c>
      <c r="C58" s="23">
        <v>0</v>
      </c>
      <c r="D58" s="23">
        <v>4</v>
      </c>
      <c r="E58" s="23"/>
      <c r="F58" s="23"/>
      <c r="G58" s="55"/>
      <c r="H58" s="56"/>
      <c r="I58" s="46"/>
      <c r="J58" s="49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2:27" hidden="1" outlineLevel="1" x14ac:dyDescent="0.25">
      <c r="B59" s="26" t="s">
        <v>12</v>
      </c>
      <c r="C59" s="27">
        <v>6.8</v>
      </c>
      <c r="D59" s="27">
        <v>-1.5</v>
      </c>
      <c r="E59" s="27"/>
      <c r="F59" s="27"/>
      <c r="G59" s="55"/>
      <c r="H59" s="56"/>
      <c r="I59" s="46"/>
      <c r="J59" s="49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2:27" hidden="1" outlineLevel="1" x14ac:dyDescent="0.25">
      <c r="B60" s="2" t="s">
        <v>13</v>
      </c>
      <c r="C60" s="28">
        <v>6.1</v>
      </c>
      <c r="D60" s="28">
        <v>-2.1</v>
      </c>
      <c r="E60" s="28"/>
      <c r="F60" s="28"/>
      <c r="G60" s="55"/>
      <c r="H60" s="56"/>
      <c r="I60" s="46"/>
      <c r="J60" s="49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2:27" hidden="1" outlineLevel="1" x14ac:dyDescent="0.25">
      <c r="B61" s="26" t="s">
        <v>14</v>
      </c>
      <c r="C61" s="27">
        <v>6.1</v>
      </c>
      <c r="D61" s="27">
        <v>-2.1</v>
      </c>
      <c r="E61" s="27"/>
      <c r="F61" s="27"/>
      <c r="G61" s="55"/>
      <c r="H61" s="56"/>
      <c r="I61" s="46"/>
      <c r="J61" s="49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2:27" hidden="1" outlineLevel="1" x14ac:dyDescent="0.25">
      <c r="B62" s="2" t="s">
        <v>15</v>
      </c>
      <c r="C62" s="31" t="str">
        <f t="shared" ref="C62:D62" si="8">IFERROR((C60*1000)/C57,"n.m")</f>
        <v>n.m</v>
      </c>
      <c r="D62" s="30">
        <f t="shared" si="8"/>
        <v>-144.82758620689654</v>
      </c>
      <c r="E62" s="30"/>
      <c r="F62" s="30"/>
      <c r="G62" s="55"/>
      <c r="H62" s="56"/>
      <c r="I62" s="46" t="s">
        <v>30</v>
      </c>
      <c r="J62" s="49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2:27" hidden="1" outlineLevel="2" x14ac:dyDescent="0.25">
      <c r="B63" s="26" t="s">
        <v>17</v>
      </c>
      <c r="C63" s="57" t="str">
        <f t="shared" ref="C63:D63" si="9">IFERROR((C60/C58),"n.m")</f>
        <v>n.m</v>
      </c>
      <c r="D63" s="32">
        <f t="shared" si="9"/>
        <v>-0.52500000000000002</v>
      </c>
      <c r="E63" s="32"/>
      <c r="F63" s="32"/>
      <c r="G63" s="55"/>
      <c r="H63" s="56"/>
      <c r="I63" s="46"/>
      <c r="J63" s="49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2:27" hidden="1" outlineLevel="1" x14ac:dyDescent="0.25">
      <c r="B64" s="26" t="s">
        <v>18</v>
      </c>
      <c r="C64" s="27">
        <v>0</v>
      </c>
      <c r="D64" s="27">
        <v>15.7</v>
      </c>
      <c r="E64" s="27"/>
      <c r="F64" s="27"/>
      <c r="G64" s="55"/>
      <c r="H64" s="56"/>
      <c r="I64" s="46"/>
      <c r="J64" s="49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2:27" hidden="1" outlineLevel="1" x14ac:dyDescent="0.25">
      <c r="B65" s="2" t="s">
        <v>19</v>
      </c>
      <c r="C65" s="28">
        <v>0</v>
      </c>
      <c r="D65" s="28">
        <v>2.8</v>
      </c>
      <c r="E65" s="28"/>
      <c r="F65" s="28"/>
      <c r="G65" s="55"/>
      <c r="H65" s="56"/>
      <c r="I65" s="46"/>
      <c r="J65" s="49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2:27" hidden="1" outlineLevel="1" x14ac:dyDescent="0.25">
      <c r="B66" s="26" t="s">
        <v>20</v>
      </c>
      <c r="C66" s="27">
        <f t="shared" ref="C66:D66" si="10">C64+C65</f>
        <v>0</v>
      </c>
      <c r="D66" s="27">
        <f t="shared" si="10"/>
        <v>18.5</v>
      </c>
      <c r="E66" s="27"/>
      <c r="F66" s="27"/>
      <c r="G66" s="55"/>
      <c r="H66" s="56"/>
      <c r="I66" s="46"/>
      <c r="J66" s="49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2:27" hidden="1" outlineLevel="2" x14ac:dyDescent="0.25">
      <c r="B67" s="2" t="s">
        <v>21</v>
      </c>
      <c r="C67" s="35"/>
      <c r="D67" s="35"/>
      <c r="E67" s="36"/>
      <c r="F67" s="36"/>
      <c r="G67" s="55"/>
      <c r="H67" s="56"/>
      <c r="I67" s="58"/>
      <c r="J67" s="49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2:27" hidden="1" outlineLevel="2" x14ac:dyDescent="0.25">
      <c r="B68" s="26" t="s">
        <v>22</v>
      </c>
      <c r="C68" s="32"/>
      <c r="D68" s="32"/>
      <c r="E68" s="38"/>
      <c r="F68" s="38"/>
      <c r="G68" s="37"/>
      <c r="H68" s="39"/>
      <c r="I68" s="25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2:27" hidden="1" outlineLevel="1" collapsed="1" x14ac:dyDescent="0.25">
      <c r="B69" s="2"/>
      <c r="C69" s="59"/>
      <c r="D69" s="59"/>
      <c r="E69" s="59"/>
      <c r="F69" s="59"/>
      <c r="G69" s="60"/>
      <c r="I69" s="46"/>
      <c r="J69" s="49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2:27" ht="28.8" hidden="1" outlineLevel="1" x14ac:dyDescent="0.25">
      <c r="B70" s="54" t="s">
        <v>31</v>
      </c>
      <c r="C70" s="14" t="str">
        <f t="shared" ref="C70:F70" si="11">C56</f>
        <v>H1 2024 
Re-Presented</v>
      </c>
      <c r="D70" s="14" t="str">
        <f t="shared" si="11"/>
        <v>H1 2025</v>
      </c>
      <c r="E70" s="14" t="str">
        <f t="shared" si="11"/>
        <v>H2 2023</v>
      </c>
      <c r="F70" s="14" t="str">
        <f t="shared" si="11"/>
        <v>H2 2024</v>
      </c>
      <c r="G70" s="43"/>
      <c r="H70" s="61"/>
      <c r="I70" s="46"/>
      <c r="J70" s="49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2:27" hidden="1" outlineLevel="1" x14ac:dyDescent="0.25">
      <c r="B71" s="18" t="s">
        <v>10</v>
      </c>
      <c r="C71" s="19">
        <v>0</v>
      </c>
      <c r="D71" s="19">
        <v>0</v>
      </c>
      <c r="E71" s="19"/>
      <c r="F71" s="19"/>
      <c r="G71" s="55"/>
      <c r="H71" s="56"/>
      <c r="I71" s="46"/>
      <c r="J71" s="49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2:27" hidden="1" outlineLevel="1" x14ac:dyDescent="0.25">
      <c r="B72" s="2" t="s">
        <v>11</v>
      </c>
      <c r="C72" s="23">
        <v>0</v>
      </c>
      <c r="D72" s="23">
        <v>0</v>
      </c>
      <c r="E72" s="23"/>
      <c r="F72" s="23"/>
      <c r="G72" s="55"/>
      <c r="H72" s="56"/>
      <c r="I72" s="46"/>
      <c r="J72" s="49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2:27" hidden="1" outlineLevel="1" x14ac:dyDescent="0.25">
      <c r="B73" s="26" t="s">
        <v>12</v>
      </c>
      <c r="C73" s="27">
        <v>0</v>
      </c>
      <c r="D73" s="27">
        <v>0</v>
      </c>
      <c r="E73" s="27"/>
      <c r="F73" s="27"/>
      <c r="G73" s="55"/>
      <c r="H73" s="56"/>
      <c r="I73" s="46"/>
      <c r="J73" s="49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2:27" hidden="1" outlineLevel="1" x14ac:dyDescent="0.25">
      <c r="B74" s="2" t="s">
        <v>13</v>
      </c>
      <c r="C74" s="28">
        <v>0</v>
      </c>
      <c r="D74" s="28">
        <v>0</v>
      </c>
      <c r="E74" s="28"/>
      <c r="F74" s="28"/>
      <c r="G74" s="55"/>
      <c r="H74" s="56"/>
      <c r="I74" s="46"/>
      <c r="J74" s="49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2:27" hidden="1" outlineLevel="1" x14ac:dyDescent="0.25">
      <c r="B75" s="26" t="s">
        <v>14</v>
      </c>
      <c r="C75" s="27">
        <v>0</v>
      </c>
      <c r="D75" s="27">
        <v>0</v>
      </c>
      <c r="E75" s="27"/>
      <c r="F75" s="27"/>
      <c r="G75" s="55"/>
      <c r="H75" s="56"/>
      <c r="I75" s="46"/>
      <c r="J75" s="49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2:27" hidden="1" outlineLevel="1" x14ac:dyDescent="0.25">
      <c r="B76" s="2" t="s">
        <v>15</v>
      </c>
      <c r="C76" s="31" t="str">
        <f t="shared" ref="C76:D76" si="12">IFERROR((C74*1000)/C71,"n.m")</f>
        <v>n.m</v>
      </c>
      <c r="D76" s="31" t="str">
        <f t="shared" si="12"/>
        <v>n.m</v>
      </c>
      <c r="E76" s="30"/>
      <c r="F76" s="30"/>
      <c r="G76" s="55"/>
      <c r="H76" s="56"/>
      <c r="I76" s="46" t="s">
        <v>30</v>
      </c>
      <c r="J76" s="49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2:27" hidden="1" outlineLevel="2" x14ac:dyDescent="0.25">
      <c r="B77" s="26" t="s">
        <v>17</v>
      </c>
      <c r="C77" s="32" t="str">
        <f t="shared" ref="C77:D77" si="13">IFERROR((C74/C72),"n.m")</f>
        <v>n.m</v>
      </c>
      <c r="D77" s="32" t="str">
        <f t="shared" si="13"/>
        <v>n.m</v>
      </c>
      <c r="E77" s="32"/>
      <c r="F77" s="32"/>
      <c r="G77" s="55"/>
      <c r="H77" s="56"/>
      <c r="I77" s="46"/>
      <c r="J77" s="49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2:27" hidden="1" outlineLevel="1" collapsed="1" x14ac:dyDescent="0.25">
      <c r="B78" s="26" t="s">
        <v>18</v>
      </c>
      <c r="C78" s="27">
        <v>0</v>
      </c>
      <c r="D78" s="27">
        <v>0</v>
      </c>
      <c r="E78" s="27"/>
      <c r="F78" s="27"/>
      <c r="G78" s="55"/>
      <c r="H78" s="56"/>
      <c r="I78" s="46"/>
      <c r="J78" s="49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2:27" hidden="1" outlineLevel="1" x14ac:dyDescent="0.25">
      <c r="B79" s="2" t="s">
        <v>19</v>
      </c>
      <c r="C79" s="28">
        <v>0</v>
      </c>
      <c r="D79" s="28">
        <v>0</v>
      </c>
      <c r="E79" s="28"/>
      <c r="F79" s="28"/>
      <c r="G79" s="55"/>
      <c r="H79" s="56"/>
      <c r="I79" s="46"/>
      <c r="J79" s="49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2:27" hidden="1" outlineLevel="1" x14ac:dyDescent="0.25">
      <c r="B80" s="26" t="s">
        <v>20</v>
      </c>
      <c r="C80" s="27">
        <f t="shared" ref="C80:D80" si="14">C78+C79</f>
        <v>0</v>
      </c>
      <c r="D80" s="27">
        <f t="shared" si="14"/>
        <v>0</v>
      </c>
      <c r="E80" s="27"/>
      <c r="F80" s="27"/>
      <c r="G80" s="55"/>
      <c r="H80" s="56"/>
      <c r="I80" s="46"/>
      <c r="J80" s="49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2:27" hidden="1" outlineLevel="2" x14ac:dyDescent="0.25">
      <c r="B81" s="2" t="s">
        <v>21</v>
      </c>
      <c r="C81" s="35"/>
      <c r="D81" s="35"/>
      <c r="E81" s="36"/>
      <c r="F81" s="36"/>
      <c r="G81" s="55"/>
      <c r="H81" s="56"/>
      <c r="I81" s="46"/>
      <c r="J81" s="49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2:27" hidden="1" outlineLevel="2" x14ac:dyDescent="0.25">
      <c r="B82" s="26" t="s">
        <v>22</v>
      </c>
      <c r="C82" s="32"/>
      <c r="D82" s="32"/>
      <c r="E82" s="38"/>
      <c r="F82" s="38"/>
      <c r="G82" s="37"/>
      <c r="H82" s="39"/>
      <c r="I82" s="25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2:27" hidden="1" outlineLevel="1" collapsed="1" x14ac:dyDescent="0.25">
      <c r="B83" s="2"/>
      <c r="C83" s="59"/>
      <c r="D83" s="59"/>
      <c r="E83" s="59"/>
      <c r="F83" s="59"/>
      <c r="G83" s="60"/>
      <c r="I83" s="46"/>
      <c r="J83" s="49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2:27" ht="28.8" hidden="1" outlineLevel="1" x14ac:dyDescent="0.25">
      <c r="B84" s="13" t="s">
        <v>32</v>
      </c>
      <c r="C84" s="14" t="str">
        <f t="shared" ref="C84:F84" si="15">C56</f>
        <v>H1 2024 
Re-Presented</v>
      </c>
      <c r="D84" s="14" t="str">
        <f t="shared" si="15"/>
        <v>H1 2025</v>
      </c>
      <c r="E84" s="14" t="str">
        <f t="shared" si="15"/>
        <v>H2 2023</v>
      </c>
      <c r="F84" s="14" t="str">
        <f t="shared" si="15"/>
        <v>H2 2024</v>
      </c>
      <c r="G84" s="43"/>
      <c r="I84" s="46"/>
      <c r="J84" s="49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2:27" hidden="1" outlineLevel="1" x14ac:dyDescent="0.25">
      <c r="B85" s="18" t="s">
        <v>10</v>
      </c>
      <c r="C85" s="19">
        <v>0</v>
      </c>
      <c r="D85" s="19">
        <v>0</v>
      </c>
      <c r="E85" s="19"/>
      <c r="F85" s="19"/>
      <c r="G85" s="20"/>
      <c r="I85" s="46"/>
      <c r="J85" s="49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2:27" hidden="1" outlineLevel="1" x14ac:dyDescent="0.25">
      <c r="B86" s="2" t="s">
        <v>11</v>
      </c>
      <c r="C86" s="23">
        <v>-0.8</v>
      </c>
      <c r="D86" s="23">
        <v>0</v>
      </c>
      <c r="E86" s="23"/>
      <c r="F86" s="23"/>
      <c r="G86" s="44"/>
      <c r="H86" s="44"/>
      <c r="I86" s="46"/>
      <c r="J86" s="49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2:27" hidden="1" outlineLevel="1" x14ac:dyDescent="0.25">
      <c r="B87" s="26" t="s">
        <v>12</v>
      </c>
      <c r="C87" s="27">
        <v>0</v>
      </c>
      <c r="D87" s="27">
        <v>0</v>
      </c>
      <c r="E87" s="27"/>
      <c r="F87" s="27"/>
      <c r="G87" s="28"/>
      <c r="I87" s="46"/>
      <c r="J87" s="49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2:27" hidden="1" outlineLevel="1" x14ac:dyDescent="0.25">
      <c r="B88" s="2" t="s">
        <v>13</v>
      </c>
      <c r="C88" s="28">
        <v>0</v>
      </c>
      <c r="D88" s="28">
        <v>0</v>
      </c>
      <c r="E88" s="28"/>
      <c r="F88" s="28"/>
      <c r="G88" s="44"/>
      <c r="H88" s="44"/>
      <c r="I88" s="62"/>
      <c r="J88" s="49"/>
      <c r="Q88" s="5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2:27" hidden="1" outlineLevel="1" x14ac:dyDescent="0.25">
      <c r="B89" s="26" t="s">
        <v>14</v>
      </c>
      <c r="C89" s="27">
        <v>0</v>
      </c>
      <c r="D89" s="27">
        <v>0</v>
      </c>
      <c r="E89" s="27"/>
      <c r="F89" s="27"/>
      <c r="G89" s="44"/>
      <c r="H89" s="44"/>
      <c r="I89" s="46"/>
      <c r="J89" s="49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2:27" hidden="1" outlineLevel="1" x14ac:dyDescent="0.25">
      <c r="B90" s="2" t="s">
        <v>15</v>
      </c>
      <c r="C90" s="31" t="str">
        <f t="shared" ref="C90:D90" si="16">IFERROR((C88*1000)/C85,"n.m")</f>
        <v>n.m</v>
      </c>
      <c r="D90" s="31" t="str">
        <f t="shared" si="16"/>
        <v>n.m</v>
      </c>
      <c r="E90" s="30"/>
      <c r="F90" s="30"/>
      <c r="G90" s="30" t="str">
        <f>IFERROR((#REF!*1000)/#REF!,"n.m")</f>
        <v>n.m</v>
      </c>
      <c r="H90" s="30" t="str">
        <f>IFERROR((#REF!*1000)/#REF!,"n.m")</f>
        <v>n.m</v>
      </c>
      <c r="I90" s="46" t="s">
        <v>30</v>
      </c>
      <c r="J90" s="49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2:27" hidden="1" outlineLevel="2" x14ac:dyDescent="0.25">
      <c r="B91" s="26" t="s">
        <v>17</v>
      </c>
      <c r="C91" s="32">
        <f t="shared" ref="C91:D91" si="17">IFERROR((C88/C86),"n.m")</f>
        <v>0</v>
      </c>
      <c r="D91" s="32" t="str">
        <f t="shared" si="17"/>
        <v>n.m</v>
      </c>
      <c r="E91" s="32"/>
      <c r="F91" s="32"/>
      <c r="G91" s="35"/>
      <c r="I91" s="46"/>
      <c r="J91" s="49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2:27" hidden="1" outlineLevel="1" collapsed="1" x14ac:dyDescent="0.25">
      <c r="B92" s="26" t="s">
        <v>18</v>
      </c>
      <c r="C92" s="27">
        <v>0</v>
      </c>
      <c r="D92" s="27">
        <v>0</v>
      </c>
      <c r="E92" s="27"/>
      <c r="F92" s="27"/>
      <c r="G92" s="28"/>
      <c r="I92" s="46"/>
      <c r="J92" s="49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2:27" hidden="1" outlineLevel="1" x14ac:dyDescent="0.25">
      <c r="B93" s="2" t="s">
        <v>19</v>
      </c>
      <c r="C93" s="28">
        <v>0</v>
      </c>
      <c r="D93" s="28">
        <v>0</v>
      </c>
      <c r="E93" s="28"/>
      <c r="F93" s="28"/>
      <c r="G93" s="28"/>
      <c r="I93" s="46"/>
      <c r="J93" s="49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2:27" hidden="1" outlineLevel="1" x14ac:dyDescent="0.25">
      <c r="B94" s="26" t="s">
        <v>20</v>
      </c>
      <c r="C94" s="27">
        <f t="shared" ref="C94:D94" si="18">C92+C93</f>
        <v>0</v>
      </c>
      <c r="D94" s="27">
        <f t="shared" si="18"/>
        <v>0</v>
      </c>
      <c r="E94" s="27"/>
      <c r="F94" s="27"/>
      <c r="G94" s="28"/>
      <c r="I94" s="46"/>
      <c r="J94" s="49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2:27" hidden="1" outlineLevel="2" x14ac:dyDescent="0.25">
      <c r="B95" s="2" t="s">
        <v>21</v>
      </c>
      <c r="C95" s="35"/>
      <c r="D95" s="35"/>
      <c r="E95" s="36"/>
      <c r="F95" s="36"/>
      <c r="G95" s="37"/>
      <c r="I95" s="46"/>
      <c r="J95" s="49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2:27" hidden="1" outlineLevel="2" x14ac:dyDescent="0.25">
      <c r="B96" s="26" t="s">
        <v>22</v>
      </c>
      <c r="C96" s="32"/>
      <c r="D96" s="32"/>
      <c r="E96" s="38"/>
      <c r="F96" s="38"/>
      <c r="G96" s="37"/>
      <c r="H96" s="39"/>
      <c r="I96" s="25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2:27" hidden="1" outlineLevel="1" collapsed="1" x14ac:dyDescent="0.25">
      <c r="B97" s="2"/>
      <c r="C97" s="35"/>
      <c r="D97" s="35"/>
      <c r="E97" s="35"/>
      <c r="F97" s="35"/>
      <c r="G97" s="1"/>
      <c r="I97" s="46"/>
      <c r="J97" s="49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2:27" collapsed="1" x14ac:dyDescent="0.25">
      <c r="B98" s="2"/>
      <c r="C98" s="11"/>
      <c r="D98" s="11"/>
      <c r="E98" s="1"/>
      <c r="F98" s="11" t="s">
        <v>6</v>
      </c>
      <c r="G98" s="11"/>
      <c r="I98" s="46"/>
      <c r="J98" s="49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2:27" ht="28.8" x14ac:dyDescent="0.25">
      <c r="B99" s="13" t="s">
        <v>33</v>
      </c>
      <c r="C99" s="14" t="str">
        <f>C84</f>
        <v>H1 2024 
Re-Presented</v>
      </c>
      <c r="D99" s="14" t="str">
        <f>D30</f>
        <v>H1 2025</v>
      </c>
      <c r="E99" s="14" t="str">
        <f>E30</f>
        <v>H2 2023</v>
      </c>
      <c r="F99" s="14" t="str">
        <f>F30</f>
        <v>H2 2024</v>
      </c>
      <c r="G99" s="43"/>
      <c r="I99" s="46"/>
      <c r="J99" s="49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2:27" x14ac:dyDescent="0.25">
      <c r="B100" s="18" t="s">
        <v>10</v>
      </c>
      <c r="C100" s="19">
        <v>534.4</v>
      </c>
      <c r="D100" s="19">
        <v>577.1</v>
      </c>
      <c r="E100" s="19">
        <f t="shared" ref="E100:F104" si="19">E114+E128+E142</f>
        <v>0</v>
      </c>
      <c r="F100" s="19">
        <f t="shared" si="19"/>
        <v>0</v>
      </c>
      <c r="G100" s="20"/>
      <c r="H100" s="24"/>
      <c r="I100" s="51"/>
      <c r="J100" s="49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2:27" x14ac:dyDescent="0.25">
      <c r="B101" s="2" t="s">
        <v>11</v>
      </c>
      <c r="C101" s="23">
        <v>567.30000000000007</v>
      </c>
      <c r="D101" s="23">
        <v>595.20000000000005</v>
      </c>
      <c r="E101" s="23">
        <f t="shared" si="19"/>
        <v>0</v>
      </c>
      <c r="F101" s="23">
        <f t="shared" si="19"/>
        <v>0</v>
      </c>
      <c r="G101" s="28"/>
      <c r="H101" s="24"/>
      <c r="I101" s="51"/>
      <c r="J101" s="49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2:27" x14ac:dyDescent="0.25">
      <c r="B102" s="26" t="s">
        <v>12</v>
      </c>
      <c r="C102" s="27">
        <v>-25</v>
      </c>
      <c r="D102" s="27">
        <v>239.4</v>
      </c>
      <c r="E102" s="27">
        <f t="shared" si="19"/>
        <v>0</v>
      </c>
      <c r="F102" s="27">
        <f t="shared" si="19"/>
        <v>0</v>
      </c>
      <c r="G102" s="28"/>
      <c r="H102" s="24"/>
      <c r="I102" s="51"/>
      <c r="J102" s="49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2:27" x14ac:dyDescent="0.25">
      <c r="B103" s="2" t="s">
        <v>13</v>
      </c>
      <c r="C103" s="28">
        <v>-93.4</v>
      </c>
      <c r="D103" s="28">
        <v>172.9</v>
      </c>
      <c r="E103" s="28">
        <f t="shared" si="19"/>
        <v>0</v>
      </c>
      <c r="F103" s="28">
        <f t="shared" si="19"/>
        <v>0</v>
      </c>
      <c r="G103" s="28"/>
      <c r="H103" s="24"/>
      <c r="I103" s="51"/>
      <c r="J103" s="49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2:27" x14ac:dyDescent="0.25">
      <c r="B104" s="26" t="s">
        <v>14</v>
      </c>
      <c r="C104" s="27">
        <v>-93.4</v>
      </c>
      <c r="D104" s="27">
        <v>172.9</v>
      </c>
      <c r="E104" s="27">
        <f t="shared" si="19"/>
        <v>0</v>
      </c>
      <c r="F104" s="27">
        <f t="shared" si="19"/>
        <v>0</v>
      </c>
      <c r="G104" s="28"/>
      <c r="H104" s="24"/>
      <c r="I104" s="51"/>
      <c r="J104" s="49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2:27" hidden="1" outlineLevel="1" x14ac:dyDescent="0.25">
      <c r="B105" s="26" t="s">
        <v>15</v>
      </c>
      <c r="C105" s="64">
        <v>-174.77544910179643</v>
      </c>
      <c r="D105" s="64">
        <v>299.60145555363022</v>
      </c>
      <c r="E105" s="64" t="str">
        <f t="shared" ref="E105:F105" si="20">IFERROR((E103*1000)/E100,"n.m")</f>
        <v>n.m</v>
      </c>
      <c r="F105" s="64" t="str">
        <f t="shared" si="20"/>
        <v>n.m</v>
      </c>
      <c r="G105" s="30"/>
      <c r="H105" s="24"/>
      <c r="I105" s="51"/>
      <c r="J105" s="49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2:27" hidden="1" outlineLevel="1" x14ac:dyDescent="0.25">
      <c r="B106" s="2" t="s">
        <v>17</v>
      </c>
      <c r="C106" s="35">
        <v>-0.16463952053587166</v>
      </c>
      <c r="D106" s="35">
        <v>0.29049059139784944</v>
      </c>
      <c r="E106" s="35" t="str">
        <f t="shared" ref="E106:F106" si="21">IFERROR((E103/E101),"n.m")</f>
        <v>n.m</v>
      </c>
      <c r="F106" s="35" t="str">
        <f t="shared" si="21"/>
        <v>n.m</v>
      </c>
      <c r="G106" s="35"/>
      <c r="H106" s="24"/>
      <c r="I106" s="51"/>
      <c r="J106" s="49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2:27" collapsed="1" x14ac:dyDescent="0.25">
      <c r="B107" s="2" t="s">
        <v>18</v>
      </c>
      <c r="C107" s="28">
        <v>2403.7000000000003</v>
      </c>
      <c r="D107" s="28">
        <v>2189.9</v>
      </c>
      <c r="E107" s="28">
        <f t="shared" ref="E107:F108" si="22">E121+E135+E149</f>
        <v>0</v>
      </c>
      <c r="F107" s="28">
        <f t="shared" si="22"/>
        <v>0</v>
      </c>
      <c r="G107" s="28"/>
      <c r="H107" s="24"/>
      <c r="I107" s="51"/>
      <c r="J107" s="49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2:27" x14ac:dyDescent="0.25">
      <c r="B108" s="26" t="s">
        <v>19</v>
      </c>
      <c r="C108" s="27">
        <v>219.70000000000002</v>
      </c>
      <c r="D108" s="27">
        <v>129.80000000000001</v>
      </c>
      <c r="E108" s="27">
        <f t="shared" si="22"/>
        <v>0</v>
      </c>
      <c r="F108" s="27">
        <f t="shared" si="22"/>
        <v>0</v>
      </c>
      <c r="G108" s="28"/>
      <c r="H108" s="24"/>
      <c r="I108" s="51"/>
      <c r="J108" s="49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2:27" x14ac:dyDescent="0.25">
      <c r="B109" s="2" t="s">
        <v>20</v>
      </c>
      <c r="C109" s="28">
        <v>2623.4</v>
      </c>
      <c r="D109" s="28">
        <v>2319.7000000000003</v>
      </c>
      <c r="E109" s="28">
        <f t="shared" ref="E109:F109" si="23">E107+E108</f>
        <v>0</v>
      </c>
      <c r="F109" s="28">
        <f t="shared" si="23"/>
        <v>0</v>
      </c>
      <c r="G109" s="28"/>
      <c r="H109" s="24"/>
      <c r="I109" s="51"/>
      <c r="J109" s="49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2:27" hidden="1" x14ac:dyDescent="0.25">
      <c r="B110" s="26" t="s">
        <v>21</v>
      </c>
      <c r="C110" s="32" t="e">
        <f>C103/((#REF!+C109)/2)</f>
        <v>#REF!</v>
      </c>
      <c r="D110" s="32" t="e">
        <f>D103/((#REF!+D109)/2)</f>
        <v>#REF!</v>
      </c>
      <c r="E110" s="27"/>
      <c r="F110" s="27"/>
      <c r="G110" s="37"/>
      <c r="H110" s="24"/>
      <c r="I110" s="51"/>
      <c r="J110" s="49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2:27" hidden="1" x14ac:dyDescent="0.25">
      <c r="B111" s="2" t="s">
        <v>22</v>
      </c>
      <c r="C111" s="35" t="e">
        <f>C104/((#REF!+C109)/2)</f>
        <v>#REF!</v>
      </c>
      <c r="D111" s="35" t="e">
        <f>D104/((#REF!+D109)/2)</f>
        <v>#REF!</v>
      </c>
      <c r="E111" s="28"/>
      <c r="F111" s="28"/>
      <c r="G111" s="37"/>
      <c r="H111" s="39"/>
      <c r="I111" s="25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2:27" x14ac:dyDescent="0.25">
      <c r="B112" s="2"/>
      <c r="C112" s="59"/>
      <c r="D112" s="59"/>
      <c r="E112" s="59"/>
      <c r="F112" s="59"/>
      <c r="G112" s="60"/>
      <c r="I112" s="46"/>
      <c r="J112" s="49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2:27" x14ac:dyDescent="0.25">
      <c r="B113" s="54" t="s">
        <v>34</v>
      </c>
      <c r="C113" s="14" t="str">
        <f>C6</f>
        <v xml:space="preserve">H1 2024 </v>
      </c>
      <c r="D113" s="14" t="str">
        <f>D99</f>
        <v>H1 2025</v>
      </c>
      <c r="E113" s="14" t="str">
        <f t="shared" ref="E113" si="24">E99</f>
        <v>H2 2023</v>
      </c>
      <c r="F113" s="14" t="str">
        <f>F99</f>
        <v>H2 2024</v>
      </c>
      <c r="G113" s="43"/>
      <c r="I113" s="46"/>
      <c r="J113" s="49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2:27" x14ac:dyDescent="0.25">
      <c r="B114" s="18" t="s">
        <v>10</v>
      </c>
      <c r="C114" s="19">
        <v>32.4</v>
      </c>
      <c r="D114" s="19">
        <v>0</v>
      </c>
      <c r="E114" s="19"/>
      <c r="F114" s="19"/>
      <c r="G114" s="20"/>
      <c r="I114" s="46"/>
      <c r="J114" s="49"/>
      <c r="R114" s="16"/>
      <c r="S114" s="16"/>
      <c r="T114" s="16"/>
      <c r="U114" s="16"/>
      <c r="V114" s="16"/>
      <c r="W114" s="16"/>
      <c r="X114" s="16"/>
      <c r="Y114" s="16"/>
      <c r="Z114" s="16"/>
      <c r="AA114" s="16"/>
    </row>
    <row r="115" spans="2:27" x14ac:dyDescent="0.25">
      <c r="B115" s="2" t="s">
        <v>11</v>
      </c>
      <c r="C115" s="23">
        <v>58.6</v>
      </c>
      <c r="D115" s="23">
        <v>0.3</v>
      </c>
      <c r="E115" s="23"/>
      <c r="F115" s="23"/>
      <c r="G115" s="28"/>
      <c r="I115" s="46"/>
      <c r="J115" s="49"/>
      <c r="R115" s="16"/>
      <c r="S115" s="16"/>
      <c r="T115" s="16"/>
      <c r="U115" s="16"/>
      <c r="V115" s="16"/>
      <c r="W115" s="16"/>
      <c r="X115" s="16"/>
      <c r="Y115" s="16"/>
      <c r="Z115" s="16"/>
      <c r="AA115" s="16"/>
    </row>
    <row r="116" spans="2:27" x14ac:dyDescent="0.25">
      <c r="B116" s="26" t="s">
        <v>12</v>
      </c>
      <c r="C116" s="27">
        <v>-1.9</v>
      </c>
      <c r="D116" s="27">
        <v>14.3</v>
      </c>
      <c r="E116" s="27"/>
      <c r="F116" s="27"/>
      <c r="G116" s="28"/>
      <c r="I116" s="46"/>
      <c r="J116" s="49"/>
      <c r="R116" s="16"/>
      <c r="S116" s="16"/>
      <c r="T116" s="16"/>
      <c r="U116" s="16"/>
      <c r="V116" s="16"/>
      <c r="W116" s="16"/>
      <c r="X116" s="16"/>
      <c r="Y116" s="16"/>
      <c r="Z116" s="16"/>
      <c r="AA116" s="16"/>
    </row>
    <row r="117" spans="2:27" x14ac:dyDescent="0.25">
      <c r="B117" s="2" t="s">
        <v>13</v>
      </c>
      <c r="C117" s="28">
        <v>-12.4</v>
      </c>
      <c r="D117" s="28">
        <v>5.3</v>
      </c>
      <c r="E117" s="28"/>
      <c r="F117" s="28"/>
      <c r="G117" s="28"/>
      <c r="I117" s="46"/>
      <c r="J117" s="49"/>
      <c r="R117" s="16"/>
      <c r="S117" s="16"/>
      <c r="T117" s="16"/>
      <c r="U117" s="16"/>
      <c r="V117" s="16"/>
      <c r="W117" s="16"/>
      <c r="X117" s="16"/>
      <c r="Y117" s="16"/>
      <c r="Z117" s="16"/>
      <c r="AA117" s="16"/>
    </row>
    <row r="118" spans="2:27" x14ac:dyDescent="0.25">
      <c r="B118" s="26" t="s">
        <v>14</v>
      </c>
      <c r="C118" s="27">
        <v>-12.4</v>
      </c>
      <c r="D118" s="27">
        <v>5.3</v>
      </c>
      <c r="E118" s="27"/>
      <c r="F118" s="27"/>
      <c r="G118" s="28"/>
      <c r="I118" s="46"/>
      <c r="J118" s="49"/>
      <c r="R118" s="16"/>
      <c r="S118" s="16"/>
      <c r="T118" s="16"/>
      <c r="U118" s="16"/>
      <c r="V118" s="16"/>
      <c r="W118" s="16"/>
      <c r="X118" s="16"/>
      <c r="Y118" s="16"/>
      <c r="Z118" s="16"/>
      <c r="AA118" s="16"/>
    </row>
    <row r="119" spans="2:27" hidden="1" outlineLevel="1" x14ac:dyDescent="0.25">
      <c r="B119" s="26" t="s">
        <v>15</v>
      </c>
      <c r="C119" s="64">
        <v>-382.71604938271605</v>
      </c>
      <c r="D119" s="64" t="s">
        <v>16</v>
      </c>
      <c r="E119" s="64"/>
      <c r="F119" s="64"/>
      <c r="G119" s="30"/>
      <c r="I119" s="46"/>
      <c r="J119" s="49"/>
      <c r="R119" s="16"/>
      <c r="S119" s="16"/>
      <c r="T119" s="16"/>
      <c r="U119" s="16"/>
      <c r="V119" s="16"/>
      <c r="W119" s="16"/>
      <c r="X119" s="16"/>
      <c r="Y119" s="16"/>
      <c r="Z119" s="16"/>
      <c r="AA119" s="16"/>
    </row>
    <row r="120" spans="2:27" hidden="1" outlineLevel="1" x14ac:dyDescent="0.25">
      <c r="B120" s="2" t="s">
        <v>17</v>
      </c>
      <c r="C120" s="35">
        <v>-0.21160409556313994</v>
      </c>
      <c r="D120" s="35">
        <v>17.666666666666668</v>
      </c>
      <c r="E120" s="35"/>
      <c r="F120" s="35"/>
      <c r="G120" s="35"/>
      <c r="I120" s="46"/>
      <c r="J120" s="49"/>
      <c r="R120" s="16"/>
      <c r="S120" s="16"/>
      <c r="T120" s="16"/>
      <c r="U120" s="16"/>
      <c r="V120" s="16"/>
      <c r="W120" s="16"/>
      <c r="X120" s="16"/>
      <c r="Y120" s="16"/>
      <c r="Z120" s="16"/>
      <c r="AA120" s="16"/>
    </row>
    <row r="121" spans="2:27" collapsed="1" x14ac:dyDescent="0.25">
      <c r="B121" s="2" t="s">
        <v>18</v>
      </c>
      <c r="C121" s="28">
        <v>487.2</v>
      </c>
      <c r="D121" s="28">
        <v>414.3</v>
      </c>
      <c r="E121" s="28"/>
      <c r="F121" s="28"/>
      <c r="G121" s="28"/>
      <c r="I121" s="46"/>
      <c r="J121" s="49"/>
      <c r="R121" s="16"/>
      <c r="S121" s="16"/>
      <c r="T121" s="16"/>
      <c r="U121" s="16"/>
      <c r="V121" s="16"/>
      <c r="W121" s="16"/>
      <c r="X121" s="16"/>
      <c r="Y121" s="16"/>
      <c r="Z121" s="16"/>
      <c r="AA121" s="16"/>
    </row>
    <row r="122" spans="2:27" x14ac:dyDescent="0.25">
      <c r="B122" s="26" t="s">
        <v>19</v>
      </c>
      <c r="C122" s="27">
        <v>37.200000000000003</v>
      </c>
      <c r="D122" s="27">
        <v>29.9</v>
      </c>
      <c r="E122" s="27"/>
      <c r="F122" s="27"/>
      <c r="G122" s="28"/>
      <c r="I122" s="46"/>
      <c r="J122" s="49"/>
      <c r="R122" s="16"/>
      <c r="S122" s="16"/>
      <c r="T122" s="16"/>
      <c r="U122" s="16"/>
      <c r="V122" s="16"/>
      <c r="W122" s="16"/>
      <c r="X122" s="16"/>
      <c r="Y122" s="16"/>
      <c r="Z122" s="16"/>
      <c r="AA122" s="16"/>
    </row>
    <row r="123" spans="2:27" x14ac:dyDescent="0.25">
      <c r="B123" s="2" t="s">
        <v>20</v>
      </c>
      <c r="C123" s="28">
        <v>524.4</v>
      </c>
      <c r="D123" s="28">
        <v>444.2</v>
      </c>
      <c r="E123" s="28"/>
      <c r="F123" s="28"/>
      <c r="G123" s="28"/>
      <c r="I123" s="46"/>
      <c r="J123" s="49"/>
      <c r="R123" s="16"/>
      <c r="S123" s="16"/>
      <c r="T123" s="16"/>
      <c r="U123" s="16"/>
      <c r="V123" s="16"/>
      <c r="W123" s="16"/>
      <c r="X123" s="16"/>
      <c r="Y123" s="16"/>
      <c r="Z123" s="16"/>
      <c r="AA123" s="16"/>
    </row>
    <row r="124" spans="2:27" hidden="1" x14ac:dyDescent="0.25">
      <c r="B124" s="26" t="s">
        <v>21</v>
      </c>
      <c r="C124" s="32" t="e">
        <f>C117/((#REF!+C123)/2)</f>
        <v>#REF!</v>
      </c>
      <c r="D124" s="32" t="e">
        <f>D117/((#REF!+D123)/2)</f>
        <v>#REF!</v>
      </c>
      <c r="E124" s="27"/>
      <c r="F124" s="27"/>
      <c r="G124" s="37"/>
      <c r="I124" s="46"/>
      <c r="J124" s="49"/>
      <c r="R124" s="16"/>
      <c r="S124" s="16"/>
      <c r="T124" s="16"/>
      <c r="U124" s="16"/>
      <c r="V124" s="16"/>
      <c r="W124" s="16"/>
      <c r="X124" s="16"/>
      <c r="Y124" s="16"/>
      <c r="Z124" s="16"/>
      <c r="AA124" s="16"/>
    </row>
    <row r="125" spans="2:27" hidden="1" x14ac:dyDescent="0.25">
      <c r="B125" s="2" t="s">
        <v>22</v>
      </c>
      <c r="C125" s="35" t="e">
        <f>C118/((#REF!+C123)/2)</f>
        <v>#REF!</v>
      </c>
      <c r="D125" s="35" t="e">
        <f>D118/((#REF!+D123)/2)</f>
        <v>#REF!</v>
      </c>
      <c r="E125" s="28"/>
      <c r="F125" s="28"/>
      <c r="G125" s="37"/>
      <c r="H125" s="39"/>
      <c r="I125" s="25"/>
      <c r="R125" s="16"/>
      <c r="S125" s="16"/>
      <c r="T125" s="16"/>
      <c r="U125" s="16"/>
      <c r="V125" s="16"/>
      <c r="W125" s="16"/>
      <c r="X125" s="16"/>
      <c r="Y125" s="16"/>
      <c r="Z125" s="16"/>
      <c r="AA125" s="16"/>
    </row>
    <row r="126" spans="2:27" x14ac:dyDescent="0.25">
      <c r="B126" s="2"/>
      <c r="C126" s="59"/>
      <c r="D126" s="59"/>
      <c r="E126" s="59"/>
      <c r="F126" s="59"/>
      <c r="G126" s="60"/>
      <c r="I126" s="46"/>
      <c r="J126" s="49"/>
      <c r="R126" s="16"/>
      <c r="S126" s="16"/>
      <c r="T126" s="16"/>
      <c r="U126" s="16"/>
      <c r="V126" s="16"/>
      <c r="W126" s="16"/>
      <c r="X126" s="16"/>
      <c r="Y126" s="16"/>
      <c r="Z126" s="16"/>
      <c r="AA126" s="16"/>
    </row>
    <row r="127" spans="2:27" ht="28.8" x14ac:dyDescent="0.25">
      <c r="B127" s="54" t="s">
        <v>35</v>
      </c>
      <c r="C127" s="14" t="str">
        <f>C99</f>
        <v>H1 2024 
Re-Presented</v>
      </c>
      <c r="D127" s="14" t="str">
        <f>D113</f>
        <v>H1 2025</v>
      </c>
      <c r="E127" s="14" t="str">
        <f t="shared" ref="E127" si="25">E113</f>
        <v>H2 2023</v>
      </c>
      <c r="F127" s="14" t="str">
        <f>F113</f>
        <v>H2 2024</v>
      </c>
      <c r="G127" s="43"/>
      <c r="I127" s="46"/>
      <c r="J127" s="49"/>
      <c r="R127" s="16"/>
      <c r="S127" s="16"/>
      <c r="T127" s="16"/>
      <c r="U127" s="16"/>
      <c r="V127" s="16"/>
      <c r="W127" s="16"/>
      <c r="X127" s="16"/>
      <c r="Y127" s="16"/>
      <c r="Z127" s="16"/>
      <c r="AA127" s="16"/>
    </row>
    <row r="128" spans="2:27" x14ac:dyDescent="0.25">
      <c r="B128" s="18" t="s">
        <v>10</v>
      </c>
      <c r="C128" s="19">
        <v>338.6</v>
      </c>
      <c r="D128" s="19">
        <v>353.8</v>
      </c>
      <c r="E128" s="19"/>
      <c r="F128" s="19"/>
      <c r="G128" s="20"/>
      <c r="I128" s="46"/>
      <c r="J128" s="49"/>
      <c r="R128" s="16"/>
      <c r="S128" s="16"/>
      <c r="T128" s="16"/>
      <c r="U128" s="16"/>
      <c r="V128" s="16"/>
      <c r="W128" s="16"/>
      <c r="X128" s="16"/>
      <c r="Y128" s="16"/>
      <c r="Z128" s="16"/>
      <c r="AA128" s="16"/>
    </row>
    <row r="129" spans="2:27" x14ac:dyDescent="0.25">
      <c r="B129" s="2" t="s">
        <v>11</v>
      </c>
      <c r="C129" s="23">
        <v>439</v>
      </c>
      <c r="D129" s="23">
        <v>498</v>
      </c>
      <c r="E129" s="23"/>
      <c r="F129" s="23"/>
      <c r="G129" s="28"/>
      <c r="I129" s="46"/>
      <c r="J129" s="49"/>
      <c r="R129" s="16"/>
      <c r="S129" s="16"/>
      <c r="T129" s="16"/>
      <c r="U129" s="16"/>
      <c r="V129" s="16"/>
      <c r="W129" s="16"/>
      <c r="X129" s="16"/>
      <c r="Y129" s="16"/>
      <c r="Z129" s="16"/>
      <c r="AA129" s="16"/>
    </row>
    <row r="130" spans="2:27" x14ac:dyDescent="0.25">
      <c r="B130" s="26" t="s">
        <v>12</v>
      </c>
      <c r="C130" s="27">
        <v>-3.5</v>
      </c>
      <c r="D130" s="27">
        <v>250.7</v>
      </c>
      <c r="E130" s="27"/>
      <c r="F130" s="27"/>
      <c r="G130" s="28"/>
      <c r="I130" s="46"/>
      <c r="J130" s="49"/>
      <c r="R130" s="16"/>
      <c r="S130" s="16"/>
      <c r="T130" s="16"/>
      <c r="U130" s="16"/>
      <c r="V130" s="16"/>
      <c r="W130" s="16"/>
      <c r="X130" s="16"/>
      <c r="Y130" s="16"/>
      <c r="Z130" s="16"/>
      <c r="AA130" s="16"/>
    </row>
    <row r="131" spans="2:27" x14ac:dyDescent="0.25">
      <c r="B131" s="2" t="s">
        <v>13</v>
      </c>
      <c r="C131" s="28">
        <v>-56.9</v>
      </c>
      <c r="D131" s="28">
        <v>195.2</v>
      </c>
      <c r="E131" s="28"/>
      <c r="F131" s="28"/>
      <c r="G131" s="28"/>
      <c r="I131" s="46"/>
      <c r="J131" s="49"/>
      <c r="R131" s="16"/>
      <c r="S131" s="16"/>
      <c r="T131" s="16"/>
      <c r="U131" s="16"/>
      <c r="V131" s="16"/>
      <c r="W131" s="16"/>
      <c r="X131" s="16"/>
      <c r="Y131" s="16"/>
      <c r="Z131" s="16"/>
      <c r="AA131" s="16"/>
    </row>
    <row r="132" spans="2:27" x14ac:dyDescent="0.25">
      <c r="B132" s="26" t="s">
        <v>14</v>
      </c>
      <c r="C132" s="27">
        <v>-56.9</v>
      </c>
      <c r="D132" s="27">
        <v>195.2</v>
      </c>
      <c r="E132" s="27"/>
      <c r="F132" s="27"/>
      <c r="G132" s="28"/>
      <c r="I132" s="46"/>
      <c r="J132" s="49"/>
      <c r="R132" s="16"/>
      <c r="S132" s="16"/>
      <c r="T132" s="16"/>
      <c r="U132" s="16"/>
      <c r="V132" s="16"/>
      <c r="W132" s="16"/>
      <c r="X132" s="16"/>
      <c r="Y132" s="16"/>
      <c r="Z132" s="16"/>
      <c r="AA132" s="16"/>
    </row>
    <row r="133" spans="2:27" hidden="1" outlineLevel="1" x14ac:dyDescent="0.25">
      <c r="B133" s="26" t="s">
        <v>15</v>
      </c>
      <c r="C133" s="63">
        <v>-168.04489072652095</v>
      </c>
      <c r="D133" s="63">
        <v>551.72413793103442</v>
      </c>
      <c r="E133" s="63"/>
      <c r="F133" s="63"/>
      <c r="G133" s="30"/>
      <c r="I133" s="46"/>
      <c r="J133" s="49"/>
      <c r="R133" s="16"/>
      <c r="S133" s="16"/>
      <c r="T133" s="16"/>
      <c r="U133" s="16"/>
      <c r="V133" s="16"/>
      <c r="W133" s="16"/>
      <c r="X133" s="16"/>
      <c r="Y133" s="16"/>
      <c r="Z133" s="16"/>
      <c r="AA133" s="16"/>
    </row>
    <row r="134" spans="2:27" hidden="1" outlineLevel="1" x14ac:dyDescent="0.25">
      <c r="B134" s="2" t="s">
        <v>17</v>
      </c>
      <c r="C134" s="34">
        <v>-0.12961275626423691</v>
      </c>
      <c r="D134" s="34">
        <v>0.39196787148594375</v>
      </c>
      <c r="E134" s="34"/>
      <c r="F134" s="34"/>
      <c r="G134" s="35"/>
      <c r="I134" s="46"/>
      <c r="J134" s="49"/>
      <c r="R134" s="16"/>
      <c r="S134" s="16"/>
      <c r="T134" s="16"/>
      <c r="U134" s="16"/>
      <c r="V134" s="16"/>
      <c r="W134" s="16"/>
      <c r="X134" s="16"/>
      <c r="Y134" s="16"/>
      <c r="Z134" s="16"/>
      <c r="AA134" s="16"/>
    </row>
    <row r="135" spans="2:27" collapsed="1" x14ac:dyDescent="0.25">
      <c r="B135" s="2" t="s">
        <v>18</v>
      </c>
      <c r="C135" s="28">
        <v>1881.7</v>
      </c>
      <c r="D135" s="28">
        <v>1762.4</v>
      </c>
      <c r="E135" s="28"/>
      <c r="F135" s="28"/>
      <c r="G135" s="28"/>
      <c r="I135" s="46"/>
      <c r="J135" s="49"/>
      <c r="R135" s="16"/>
      <c r="S135" s="16"/>
      <c r="T135" s="16"/>
      <c r="U135" s="16"/>
      <c r="V135" s="16"/>
      <c r="W135" s="16"/>
      <c r="X135" s="16"/>
      <c r="Y135" s="16"/>
      <c r="Z135" s="16"/>
      <c r="AA135" s="16"/>
    </row>
    <row r="136" spans="2:27" x14ac:dyDescent="0.25">
      <c r="B136" s="26" t="s">
        <v>19</v>
      </c>
      <c r="C136" s="27">
        <v>180.6</v>
      </c>
      <c r="D136" s="27">
        <v>89.6</v>
      </c>
      <c r="E136" s="27"/>
      <c r="F136" s="27"/>
      <c r="G136" s="28"/>
      <c r="I136" s="46"/>
      <c r="J136" s="49"/>
      <c r="R136" s="16"/>
      <c r="S136" s="16"/>
      <c r="T136" s="16"/>
      <c r="U136" s="16"/>
      <c r="V136" s="16"/>
      <c r="W136" s="16"/>
      <c r="X136" s="16"/>
      <c r="Y136" s="16"/>
      <c r="Z136" s="16"/>
      <c r="AA136" s="16"/>
    </row>
    <row r="137" spans="2:27" x14ac:dyDescent="0.25">
      <c r="B137" s="2" t="s">
        <v>20</v>
      </c>
      <c r="C137" s="28">
        <v>2062.3000000000002</v>
      </c>
      <c r="D137" s="28">
        <v>1852</v>
      </c>
      <c r="E137" s="28"/>
      <c r="F137" s="28"/>
      <c r="G137" s="28"/>
      <c r="I137" s="46"/>
      <c r="J137" s="49"/>
      <c r="R137" s="16"/>
      <c r="S137" s="16"/>
      <c r="T137" s="16"/>
      <c r="U137" s="16"/>
      <c r="V137" s="16"/>
      <c r="W137" s="16"/>
      <c r="X137" s="16"/>
      <c r="Y137" s="16"/>
      <c r="Z137" s="16"/>
      <c r="AA137" s="16"/>
    </row>
    <row r="138" spans="2:27" hidden="1" x14ac:dyDescent="0.25">
      <c r="B138" s="26" t="s">
        <v>21</v>
      </c>
      <c r="C138" s="32" t="e">
        <f>C131/((#REF!+C137)/2)</f>
        <v>#REF!</v>
      </c>
      <c r="D138" s="32" t="e">
        <f>D131/((#REF!+D137)/2)</f>
        <v>#REF!</v>
      </c>
      <c r="E138" s="27"/>
      <c r="F138" s="27"/>
      <c r="G138" s="37"/>
      <c r="I138" s="46"/>
      <c r="J138" s="49"/>
      <c r="R138" s="16"/>
      <c r="S138" s="16"/>
      <c r="T138" s="16"/>
      <c r="U138" s="16"/>
      <c r="V138" s="16"/>
      <c r="W138" s="16"/>
      <c r="X138" s="16"/>
      <c r="Y138" s="16"/>
      <c r="Z138" s="16"/>
      <c r="AA138" s="16"/>
    </row>
    <row r="139" spans="2:27" hidden="1" x14ac:dyDescent="0.25">
      <c r="B139" s="2" t="s">
        <v>22</v>
      </c>
      <c r="C139" s="35" t="e">
        <f>C132/((#REF!+C137)/2)</f>
        <v>#REF!</v>
      </c>
      <c r="D139" s="35" t="e">
        <f>D132/((#REF!+D137)/2)</f>
        <v>#REF!</v>
      </c>
      <c r="E139" s="28"/>
      <c r="F139" s="28"/>
      <c r="G139" s="37"/>
      <c r="H139" s="39"/>
      <c r="I139" s="25"/>
      <c r="R139" s="16"/>
      <c r="S139" s="16"/>
      <c r="T139" s="16"/>
      <c r="U139" s="16"/>
      <c r="V139" s="16"/>
      <c r="W139" s="16"/>
      <c r="X139" s="16"/>
      <c r="Y139" s="16"/>
      <c r="Z139" s="16"/>
      <c r="AA139" s="16"/>
    </row>
    <row r="140" spans="2:27" x14ac:dyDescent="0.25">
      <c r="B140" s="2"/>
      <c r="C140" s="59"/>
      <c r="D140" s="59"/>
      <c r="E140" s="59"/>
      <c r="F140" s="59"/>
      <c r="G140" s="60"/>
      <c r="I140" s="46"/>
      <c r="J140" s="49"/>
      <c r="R140" s="16"/>
      <c r="S140" s="16"/>
      <c r="T140" s="16"/>
      <c r="U140" s="16"/>
      <c r="V140" s="16"/>
      <c r="W140" s="16"/>
      <c r="X140" s="16"/>
      <c r="Y140" s="16"/>
      <c r="Z140" s="16"/>
      <c r="AA140" s="16"/>
    </row>
    <row r="141" spans="2:27" x14ac:dyDescent="0.25">
      <c r="B141" s="54" t="s">
        <v>36</v>
      </c>
      <c r="C141" s="14" t="str">
        <f>C6</f>
        <v xml:space="preserve">H1 2024 </v>
      </c>
      <c r="D141" s="14" t="str">
        <f>D127</f>
        <v>H1 2025</v>
      </c>
      <c r="E141" s="14" t="str">
        <f t="shared" ref="E141" si="26">E127</f>
        <v>H2 2023</v>
      </c>
      <c r="F141" s="14" t="str">
        <f>F127</f>
        <v>H2 2024</v>
      </c>
      <c r="G141" s="43"/>
      <c r="I141" s="46"/>
      <c r="J141" s="49"/>
      <c r="R141" s="16"/>
      <c r="S141" s="16"/>
      <c r="T141" s="16"/>
      <c r="U141" s="16"/>
      <c r="V141" s="16"/>
      <c r="W141" s="16"/>
      <c r="X141" s="16"/>
      <c r="Y141" s="16"/>
      <c r="Z141" s="16"/>
      <c r="AA141" s="16"/>
    </row>
    <row r="142" spans="2:27" x14ac:dyDescent="0.25">
      <c r="B142" s="18" t="s">
        <v>10</v>
      </c>
      <c r="C142" s="19">
        <v>163.4</v>
      </c>
      <c r="D142" s="19">
        <v>223.3</v>
      </c>
      <c r="E142" s="19"/>
      <c r="F142" s="19"/>
      <c r="G142" s="65"/>
      <c r="I142" s="46"/>
      <c r="J142" s="49"/>
      <c r="R142" s="16"/>
      <c r="S142" s="16"/>
      <c r="T142" s="16"/>
      <c r="U142" s="16"/>
      <c r="V142" s="16"/>
      <c r="W142" s="16"/>
      <c r="X142" s="16"/>
      <c r="Y142" s="16"/>
      <c r="Z142" s="16"/>
      <c r="AA142" s="16"/>
    </row>
    <row r="143" spans="2:27" x14ac:dyDescent="0.25">
      <c r="B143" s="2" t="s">
        <v>11</v>
      </c>
      <c r="C143" s="23">
        <v>69.7</v>
      </c>
      <c r="D143" s="23">
        <v>96.9</v>
      </c>
      <c r="E143" s="23"/>
      <c r="F143" s="23"/>
      <c r="G143" s="60"/>
      <c r="I143" s="46"/>
      <c r="J143" s="49"/>
      <c r="R143" s="16"/>
      <c r="S143" s="16"/>
      <c r="T143" s="16"/>
      <c r="U143" s="16"/>
      <c r="V143" s="16"/>
      <c r="W143" s="16"/>
      <c r="X143" s="16"/>
      <c r="Y143" s="16"/>
      <c r="Z143" s="16"/>
      <c r="AA143" s="16"/>
    </row>
    <row r="144" spans="2:27" x14ac:dyDescent="0.25">
      <c r="B144" s="26" t="s">
        <v>12</v>
      </c>
      <c r="C144" s="27">
        <v>-19.600000000000001</v>
      </c>
      <c r="D144" s="27">
        <v>-25.6</v>
      </c>
      <c r="E144" s="27"/>
      <c r="F144" s="27"/>
      <c r="G144" s="60"/>
      <c r="I144" s="46"/>
      <c r="J144" s="49"/>
      <c r="R144" s="16"/>
      <c r="S144" s="16"/>
      <c r="T144" s="16"/>
      <c r="U144" s="16"/>
      <c r="V144" s="16"/>
      <c r="W144" s="16"/>
      <c r="X144" s="16"/>
      <c r="Y144" s="16"/>
      <c r="Z144" s="16"/>
      <c r="AA144" s="16"/>
    </row>
    <row r="145" spans="2:27" x14ac:dyDescent="0.25">
      <c r="B145" s="2" t="s">
        <v>13</v>
      </c>
      <c r="C145" s="28">
        <v>-24.1</v>
      </c>
      <c r="D145" s="28">
        <v>-27.6</v>
      </c>
      <c r="E145" s="28"/>
      <c r="F145" s="28"/>
      <c r="G145" s="60"/>
      <c r="I145" s="46"/>
      <c r="J145" s="49"/>
      <c r="R145" s="16"/>
      <c r="S145" s="16"/>
      <c r="T145" s="16"/>
      <c r="U145" s="16"/>
      <c r="V145" s="16"/>
      <c r="W145" s="16"/>
      <c r="X145" s="16"/>
      <c r="Y145" s="16"/>
      <c r="Z145" s="16"/>
      <c r="AA145" s="16"/>
    </row>
    <row r="146" spans="2:27" x14ac:dyDescent="0.25">
      <c r="B146" s="26" t="s">
        <v>14</v>
      </c>
      <c r="C146" s="27">
        <v>-24.1</v>
      </c>
      <c r="D146" s="27">
        <v>-27.6</v>
      </c>
      <c r="E146" s="27"/>
      <c r="F146" s="27"/>
      <c r="G146" s="60"/>
      <c r="I146" s="46"/>
      <c r="J146" s="49"/>
      <c r="R146" s="16"/>
      <c r="S146" s="16"/>
      <c r="T146" s="16"/>
      <c r="U146" s="16"/>
      <c r="V146" s="16"/>
      <c r="W146" s="16"/>
      <c r="X146" s="16"/>
      <c r="Y146" s="16"/>
      <c r="Z146" s="16"/>
      <c r="AA146" s="16"/>
    </row>
    <row r="147" spans="2:27" hidden="1" outlineLevel="1" x14ac:dyDescent="0.25">
      <c r="B147" s="26" t="s">
        <v>15</v>
      </c>
      <c r="C147" s="63">
        <v>-147.49082007343941</v>
      </c>
      <c r="D147" s="63">
        <v>-123.60053739364083</v>
      </c>
      <c r="E147" s="63"/>
      <c r="F147" s="63"/>
      <c r="G147" s="31"/>
      <c r="I147" s="46"/>
      <c r="J147" s="49"/>
      <c r="R147" s="16"/>
      <c r="S147" s="16"/>
      <c r="T147" s="16"/>
      <c r="U147" s="16"/>
      <c r="V147" s="16"/>
      <c r="W147" s="16"/>
      <c r="X147" s="16"/>
      <c r="Y147" s="16"/>
      <c r="Z147" s="16"/>
      <c r="AA147" s="16"/>
    </row>
    <row r="148" spans="2:27" hidden="1" outlineLevel="1" x14ac:dyDescent="0.25">
      <c r="B148" s="2" t="s">
        <v>17</v>
      </c>
      <c r="C148" s="34">
        <v>-0.34576757532281205</v>
      </c>
      <c r="D148" s="34">
        <v>-0.28482972136222912</v>
      </c>
      <c r="E148" s="34"/>
      <c r="F148" s="34"/>
      <c r="G148" s="34"/>
      <c r="I148" s="46"/>
      <c r="J148" s="49"/>
      <c r="R148" s="16"/>
      <c r="S148" s="16"/>
      <c r="T148" s="16"/>
      <c r="U148" s="16"/>
      <c r="V148" s="16"/>
      <c r="W148" s="16"/>
      <c r="X148" s="16"/>
      <c r="Y148" s="16"/>
      <c r="Z148" s="16"/>
      <c r="AA148" s="16"/>
    </row>
    <row r="149" spans="2:27" collapsed="1" x14ac:dyDescent="0.25">
      <c r="B149" s="2" t="s">
        <v>18</v>
      </c>
      <c r="C149" s="28">
        <v>34.799999999999997</v>
      </c>
      <c r="D149" s="28">
        <v>13.2</v>
      </c>
      <c r="E149" s="28"/>
      <c r="F149" s="28"/>
      <c r="G149" s="60"/>
      <c r="I149" s="46"/>
      <c r="J149" s="49"/>
      <c r="R149" s="16"/>
      <c r="S149" s="16"/>
      <c r="T149" s="16"/>
      <c r="U149" s="16"/>
      <c r="V149" s="16"/>
      <c r="W149" s="16"/>
      <c r="X149" s="16"/>
      <c r="Y149" s="16"/>
      <c r="Z149" s="16"/>
      <c r="AA149" s="16"/>
    </row>
    <row r="150" spans="2:27" x14ac:dyDescent="0.25">
      <c r="B150" s="26" t="s">
        <v>19</v>
      </c>
      <c r="C150" s="27">
        <v>1.9</v>
      </c>
      <c r="D150" s="27">
        <v>10.3</v>
      </c>
      <c r="E150" s="27"/>
      <c r="F150" s="27"/>
      <c r="G150" s="60"/>
      <c r="I150" s="46"/>
      <c r="J150" s="49"/>
      <c r="L150" s="52"/>
      <c r="M150" s="52"/>
      <c r="R150" s="16"/>
      <c r="S150" s="16"/>
      <c r="T150" s="16"/>
      <c r="U150" s="16"/>
      <c r="V150" s="16"/>
      <c r="W150" s="16"/>
      <c r="X150" s="16"/>
      <c r="Y150" s="16"/>
      <c r="Z150" s="16"/>
      <c r="AA150" s="16"/>
    </row>
    <row r="151" spans="2:27" x14ac:dyDescent="0.25">
      <c r="B151" s="2" t="s">
        <v>20</v>
      </c>
      <c r="C151" s="28">
        <v>36.699999999999996</v>
      </c>
      <c r="D151" s="28">
        <v>23.5</v>
      </c>
      <c r="E151" s="28"/>
      <c r="F151" s="28"/>
      <c r="G151" s="60"/>
      <c r="I151" s="46"/>
      <c r="J151" s="49"/>
      <c r="R151" s="16"/>
      <c r="S151" s="16"/>
      <c r="T151" s="16"/>
      <c r="U151" s="16"/>
      <c r="V151" s="16"/>
      <c r="W151" s="16"/>
      <c r="X151" s="16"/>
      <c r="Y151" s="16"/>
      <c r="Z151" s="16"/>
      <c r="AA151" s="16"/>
    </row>
    <row r="152" spans="2:27" hidden="1" x14ac:dyDescent="0.25">
      <c r="B152" s="26" t="s">
        <v>21</v>
      </c>
      <c r="C152" s="33" t="s">
        <v>16</v>
      </c>
      <c r="D152" s="33" t="s">
        <v>16</v>
      </c>
      <c r="E152" s="27"/>
      <c r="F152" s="27"/>
      <c r="G152" s="37"/>
      <c r="I152" s="46"/>
      <c r="J152" s="49"/>
      <c r="R152" s="16"/>
      <c r="S152" s="16"/>
      <c r="T152" s="16"/>
      <c r="U152" s="16"/>
      <c r="V152" s="16"/>
      <c r="W152" s="16"/>
      <c r="X152" s="16"/>
      <c r="Y152" s="16"/>
      <c r="Z152" s="16"/>
      <c r="AA152" s="16"/>
    </row>
    <row r="153" spans="2:27" hidden="1" x14ac:dyDescent="0.25">
      <c r="B153" s="2" t="s">
        <v>22</v>
      </c>
      <c r="C153" s="34" t="s">
        <v>16</v>
      </c>
      <c r="D153" s="34" t="s">
        <v>16</v>
      </c>
      <c r="E153" s="28"/>
      <c r="F153" s="28"/>
      <c r="G153" s="37"/>
      <c r="H153" s="39"/>
      <c r="I153" s="25"/>
      <c r="R153" s="16"/>
      <c r="S153" s="16"/>
      <c r="T153" s="16"/>
      <c r="U153" s="16"/>
      <c r="V153" s="16"/>
      <c r="W153" s="16"/>
      <c r="X153" s="16"/>
      <c r="Y153" s="16"/>
      <c r="Z153" s="16"/>
      <c r="AA153" s="16"/>
    </row>
    <row r="154" spans="2:27" x14ac:dyDescent="0.25">
      <c r="C154" s="41"/>
      <c r="D154" s="41"/>
      <c r="E154" s="41"/>
      <c r="F154" s="41"/>
      <c r="G154" s="42"/>
      <c r="I154" s="1"/>
      <c r="J154" s="3"/>
      <c r="R154" s="16"/>
      <c r="S154" s="16"/>
      <c r="T154" s="16"/>
      <c r="U154" s="16"/>
      <c r="V154" s="16"/>
      <c r="W154" s="16"/>
      <c r="X154" s="16"/>
      <c r="Y154" s="16"/>
      <c r="Z154" s="16"/>
      <c r="AA154" s="16"/>
    </row>
    <row r="155" spans="2:27" x14ac:dyDescent="0.25">
      <c r="C155" s="11"/>
      <c r="D155" s="11"/>
      <c r="F155" s="11" t="s">
        <v>6</v>
      </c>
      <c r="G155" s="42"/>
      <c r="I155" s="1"/>
      <c r="J155" s="3"/>
      <c r="R155" s="16"/>
      <c r="S155" s="16"/>
      <c r="T155" s="16"/>
      <c r="U155" s="16"/>
      <c r="V155" s="16"/>
      <c r="W155" s="16"/>
      <c r="X155" s="16"/>
      <c r="Y155" s="16"/>
      <c r="Z155" s="16"/>
      <c r="AA155" s="16"/>
    </row>
    <row r="156" spans="2:27" ht="28.8" x14ac:dyDescent="0.25">
      <c r="B156" s="13" t="s">
        <v>37</v>
      </c>
      <c r="C156" s="14" t="str">
        <f>C42</f>
        <v>H1 2024 
Re-Presented</v>
      </c>
      <c r="D156" s="14" t="str">
        <f t="shared" ref="D156:F156" si="27">D141</f>
        <v>H1 2025</v>
      </c>
      <c r="E156" s="14" t="str">
        <f t="shared" si="27"/>
        <v>H2 2023</v>
      </c>
      <c r="F156" s="14" t="str">
        <f t="shared" si="27"/>
        <v>H2 2024</v>
      </c>
      <c r="G156" s="43"/>
      <c r="I156" s="1"/>
      <c r="J156" s="3"/>
      <c r="R156" s="16"/>
      <c r="S156" s="16"/>
      <c r="T156" s="16"/>
      <c r="U156" s="16"/>
      <c r="V156" s="16"/>
      <c r="W156" s="16"/>
      <c r="X156" s="16"/>
      <c r="Y156" s="16"/>
      <c r="Z156" s="16"/>
      <c r="AA156" s="16"/>
    </row>
    <row r="157" spans="2:27" x14ac:dyDescent="0.25">
      <c r="B157" s="18" t="s">
        <v>10</v>
      </c>
      <c r="C157" s="19">
        <v>2202.1</v>
      </c>
      <c r="D157" s="19">
        <v>2218.4</v>
      </c>
      <c r="E157" s="19" t="e">
        <f>E100+E43+E7</f>
        <v>#REF!</v>
      </c>
      <c r="F157" s="19" t="e">
        <f>F100+F43+F7</f>
        <v>#REF!</v>
      </c>
      <c r="G157" s="20"/>
      <c r="I157" s="1"/>
      <c r="J157" s="3"/>
      <c r="R157" s="16"/>
      <c r="S157" s="16"/>
      <c r="T157" s="16"/>
      <c r="U157" s="16"/>
      <c r="V157" s="16"/>
      <c r="W157" s="16"/>
      <c r="X157" s="16"/>
      <c r="Y157" s="16"/>
      <c r="Z157" s="16"/>
      <c r="AA157" s="16"/>
    </row>
    <row r="158" spans="2:27" x14ac:dyDescent="0.25">
      <c r="B158" s="2" t="s">
        <v>11</v>
      </c>
      <c r="C158" s="23">
        <v>10187.9</v>
      </c>
      <c r="D158" s="23">
        <v>15266.699999999997</v>
      </c>
      <c r="E158" s="23" t="e">
        <f>E101+E44+E8</f>
        <v>#REF!</v>
      </c>
      <c r="F158" s="23" t="e">
        <f>F101+F44+F8</f>
        <v>#REF!</v>
      </c>
      <c r="G158" s="28"/>
      <c r="I158" s="1"/>
      <c r="J158" s="3"/>
      <c r="R158" s="16"/>
      <c r="S158" s="16"/>
      <c r="T158" s="16"/>
      <c r="U158" s="16"/>
      <c r="V158" s="16"/>
      <c r="W158" s="16"/>
      <c r="X158" s="16"/>
      <c r="Y158" s="16"/>
      <c r="Z158" s="16"/>
      <c r="AA158" s="16"/>
    </row>
    <row r="159" spans="2:27" x14ac:dyDescent="0.25">
      <c r="B159" s="26" t="s">
        <v>12</v>
      </c>
      <c r="C159" s="27">
        <v>660.40000000000009</v>
      </c>
      <c r="D159" s="27">
        <v>987.4</v>
      </c>
      <c r="E159" s="27">
        <f>E102+E45+E9</f>
        <v>0</v>
      </c>
      <c r="F159" s="27">
        <f>F102+F45+F9</f>
        <v>0</v>
      </c>
      <c r="G159" s="28"/>
      <c r="I159" s="1"/>
      <c r="J159" s="3"/>
      <c r="R159" s="16"/>
      <c r="S159" s="16"/>
      <c r="T159" s="16"/>
      <c r="U159" s="16"/>
      <c r="V159" s="16"/>
      <c r="W159" s="16"/>
      <c r="X159" s="16"/>
      <c r="Y159" s="16"/>
      <c r="Z159" s="16"/>
      <c r="AA159" s="16"/>
    </row>
    <row r="160" spans="2:27" x14ac:dyDescent="0.25">
      <c r="B160" s="2" t="s">
        <v>13</v>
      </c>
      <c r="C160" s="28">
        <v>382.1</v>
      </c>
      <c r="D160" s="28">
        <v>708.69999999999993</v>
      </c>
      <c r="E160" s="28">
        <f>E103+E46+E10</f>
        <v>0</v>
      </c>
      <c r="F160" s="28">
        <f>F103+F46+F10</f>
        <v>0</v>
      </c>
      <c r="G160" s="28"/>
      <c r="I160" s="1"/>
      <c r="J160" s="3"/>
      <c r="K160" s="66" t="s">
        <v>38</v>
      </c>
      <c r="R160" s="16"/>
      <c r="S160" s="16"/>
      <c r="T160" s="16"/>
      <c r="U160" s="16"/>
      <c r="V160" s="16"/>
      <c r="W160" s="16"/>
      <c r="X160" s="16"/>
      <c r="Y160" s="16"/>
      <c r="Z160" s="16"/>
      <c r="AA160" s="16"/>
    </row>
    <row r="161" spans="2:27" x14ac:dyDescent="0.25">
      <c r="B161" s="26" t="s">
        <v>14</v>
      </c>
      <c r="C161" s="27">
        <v>404.4</v>
      </c>
      <c r="D161" s="27">
        <v>728</v>
      </c>
      <c r="E161" s="27">
        <f>E104+E47+E11</f>
        <v>0</v>
      </c>
      <c r="F161" s="27">
        <f>F104+F47+F11</f>
        <v>0</v>
      </c>
      <c r="G161" s="28"/>
      <c r="I161" s="1"/>
      <c r="J161" s="3"/>
      <c r="K161" s="66"/>
      <c r="R161" s="16"/>
      <c r="S161" s="16"/>
      <c r="T161" s="16"/>
      <c r="U161" s="16"/>
      <c r="V161" s="16"/>
      <c r="W161" s="16"/>
      <c r="X161" s="16"/>
      <c r="Y161" s="16"/>
      <c r="Z161" s="16"/>
      <c r="AA161" s="16"/>
    </row>
    <row r="162" spans="2:27" x14ac:dyDescent="0.25">
      <c r="B162" s="2" t="s">
        <v>15</v>
      </c>
      <c r="C162" s="30">
        <v>173.51618909223015</v>
      </c>
      <c r="D162" s="30">
        <v>319.46447890371434</v>
      </c>
      <c r="E162" s="30" t="str">
        <f t="shared" ref="E162" si="28">IFERROR((E160*1000)/E157,"n.m")</f>
        <v>n.m</v>
      </c>
      <c r="F162" s="30" t="str">
        <f>IFERROR((F160*1000)/F157,"n.m")</f>
        <v>n.m</v>
      </c>
      <c r="G162" s="30"/>
      <c r="I162" s="1"/>
      <c r="J162" s="3"/>
      <c r="K162" s="67" t="e">
        <f>#REF!+#REF!+#REF!</f>
        <v>#REF!</v>
      </c>
      <c r="R162" s="16"/>
      <c r="S162" s="16"/>
      <c r="T162" s="16"/>
      <c r="U162" s="16"/>
      <c r="V162" s="16"/>
      <c r="W162" s="16"/>
      <c r="X162" s="16"/>
      <c r="Y162" s="16"/>
      <c r="Z162" s="16"/>
      <c r="AA162" s="16"/>
    </row>
    <row r="163" spans="2:27" hidden="1" outlineLevel="1" x14ac:dyDescent="0.25">
      <c r="B163" s="2" t="s">
        <v>17</v>
      </c>
      <c r="C163" s="35">
        <v>3.7505275866469047E-2</v>
      </c>
      <c r="D163" s="35">
        <v>4.6421296023371132E-2</v>
      </c>
      <c r="E163" s="34" t="str">
        <f t="shared" ref="E163" si="29">IFERROR((E160/E158),"n.m")</f>
        <v>n.m</v>
      </c>
      <c r="F163" s="35" t="str">
        <f>IFERROR((F160/F158),"n.m")</f>
        <v>n.m</v>
      </c>
      <c r="G163" s="35"/>
      <c r="I163" s="1"/>
      <c r="J163" s="3"/>
      <c r="K163" s="67" t="e">
        <f>#REF!+#REF!+#REF!</f>
        <v>#REF!</v>
      </c>
      <c r="R163" s="16"/>
      <c r="S163" s="16"/>
      <c r="T163" s="16"/>
      <c r="U163" s="16"/>
      <c r="V163" s="16"/>
      <c r="W163" s="16"/>
      <c r="X163" s="16"/>
      <c r="Y163" s="16"/>
      <c r="Z163" s="16"/>
      <c r="AA163" s="16"/>
    </row>
    <row r="164" spans="2:27" collapsed="1" x14ac:dyDescent="0.25">
      <c r="B164" s="26" t="s">
        <v>18</v>
      </c>
      <c r="C164" s="27">
        <v>8449.8000000000011</v>
      </c>
      <c r="D164" s="27">
        <v>8066.2999999999993</v>
      </c>
      <c r="E164" s="27">
        <f>E107+E50+E14</f>
        <v>0</v>
      </c>
      <c r="F164" s="27">
        <f>F107+F50+F14</f>
        <v>0</v>
      </c>
      <c r="G164" s="28"/>
      <c r="H164" s="56"/>
      <c r="I164" s="1"/>
      <c r="J164" s="3"/>
      <c r="K164" s="67" t="e">
        <f>#REF!+#REF!+#REF!</f>
        <v>#REF!</v>
      </c>
      <c r="R164" s="16"/>
      <c r="S164" s="16"/>
      <c r="T164" s="16"/>
      <c r="U164" s="16"/>
      <c r="V164" s="16"/>
      <c r="W164" s="16"/>
      <c r="X164" s="16"/>
      <c r="Y164" s="16"/>
      <c r="Z164" s="16"/>
      <c r="AA164" s="16"/>
    </row>
    <row r="165" spans="2:27" x14ac:dyDescent="0.25">
      <c r="B165" s="2" t="s">
        <v>19</v>
      </c>
      <c r="C165" s="28">
        <v>10529.5</v>
      </c>
      <c r="D165" s="28">
        <v>11221.099999999999</v>
      </c>
      <c r="E165" s="28">
        <f>E108+E51+E15</f>
        <v>0</v>
      </c>
      <c r="F165" s="28">
        <f>F108+F51+F15</f>
        <v>0</v>
      </c>
      <c r="G165" s="28"/>
      <c r="I165" s="1"/>
      <c r="J165" s="3"/>
      <c r="K165" s="67" t="e">
        <f>#REF!+#REF!+#REF!</f>
        <v>#REF!</v>
      </c>
      <c r="R165" s="16"/>
      <c r="S165" s="16"/>
      <c r="T165" s="16"/>
      <c r="U165" s="16"/>
      <c r="V165" s="16"/>
      <c r="W165" s="16"/>
      <c r="X165" s="16"/>
      <c r="Y165" s="16"/>
      <c r="Z165" s="16"/>
      <c r="AA165" s="16"/>
    </row>
    <row r="166" spans="2:27" x14ac:dyDescent="0.25">
      <c r="B166" s="26" t="s">
        <v>20</v>
      </c>
      <c r="C166" s="27">
        <v>18979.300000000003</v>
      </c>
      <c r="D166" s="27">
        <v>19287.399999999998</v>
      </c>
      <c r="E166" s="27">
        <f t="shared" ref="E166" si="30">E164+E165</f>
        <v>0</v>
      </c>
      <c r="F166" s="27">
        <f>F164+F165</f>
        <v>0</v>
      </c>
      <c r="G166" s="28"/>
      <c r="H166" s="56"/>
      <c r="I166" s="1"/>
      <c r="J166" s="3"/>
      <c r="K166" s="67" t="e">
        <f>#REF!+#REF!+#REF!</f>
        <v>#REF!</v>
      </c>
      <c r="R166" s="16"/>
      <c r="S166" s="16"/>
      <c r="T166" s="16"/>
      <c r="U166" s="16"/>
      <c r="V166" s="16"/>
      <c r="W166" s="16"/>
      <c r="X166" s="16"/>
      <c r="Y166" s="16"/>
      <c r="Z166" s="16"/>
      <c r="AA166" s="16"/>
    </row>
    <row r="167" spans="2:27" hidden="1" x14ac:dyDescent="0.25">
      <c r="B167" s="2" t="s">
        <v>21</v>
      </c>
      <c r="C167" s="35"/>
      <c r="D167" s="35"/>
      <c r="E167" s="68">
        <v>0</v>
      </c>
      <c r="F167" s="20">
        <v>0</v>
      </c>
      <c r="G167" s="37"/>
      <c r="H167" s="69"/>
      <c r="I167" s="1"/>
      <c r="J167" s="3"/>
      <c r="K167" s="67" t="e">
        <f>E166+E228+#REF!</f>
        <v>#REF!</v>
      </c>
      <c r="R167" s="16"/>
      <c r="S167" s="16"/>
      <c r="T167" s="16"/>
      <c r="U167" s="16"/>
      <c r="V167" s="16"/>
      <c r="W167" s="16"/>
      <c r="X167" s="16"/>
      <c r="Y167" s="16"/>
      <c r="Z167" s="16"/>
      <c r="AA167" s="16"/>
    </row>
    <row r="168" spans="2:27" hidden="1" x14ac:dyDescent="0.25">
      <c r="B168" s="26" t="s">
        <v>22</v>
      </c>
      <c r="C168" s="32"/>
      <c r="D168" s="32"/>
      <c r="E168" s="27">
        <v>0</v>
      </c>
      <c r="F168" s="27">
        <v>0</v>
      </c>
      <c r="G168" s="37"/>
      <c r="H168" s="39"/>
      <c r="I168" s="25"/>
      <c r="R168" s="16"/>
      <c r="S168" s="16"/>
      <c r="T168" s="16"/>
      <c r="U168" s="16"/>
      <c r="V168" s="16"/>
      <c r="W168" s="16"/>
      <c r="X168" s="16"/>
      <c r="Y168" s="16"/>
      <c r="Z168" s="16"/>
      <c r="AA168" s="16"/>
    </row>
    <row r="169" spans="2:27" hidden="1" x14ac:dyDescent="0.25">
      <c r="B169" s="2" t="s">
        <v>39</v>
      </c>
      <c r="C169" s="35"/>
      <c r="D169" s="35"/>
      <c r="E169" s="28">
        <v>0</v>
      </c>
      <c r="F169" s="28">
        <v>0</v>
      </c>
      <c r="G169" s="68"/>
      <c r="I169" s="1"/>
      <c r="J169" s="3"/>
      <c r="R169" s="16"/>
      <c r="S169" s="16"/>
      <c r="T169" s="16"/>
      <c r="U169" s="16"/>
      <c r="V169" s="16"/>
      <c r="W169" s="16"/>
      <c r="X169" s="16"/>
      <c r="Y169" s="16"/>
      <c r="Z169" s="16"/>
      <c r="AA169" s="16"/>
    </row>
    <row r="170" spans="2:27" hidden="1" x14ac:dyDescent="0.25">
      <c r="B170" s="26" t="s">
        <v>40</v>
      </c>
      <c r="C170" s="32"/>
      <c r="D170" s="32"/>
      <c r="E170" s="27">
        <v>0</v>
      </c>
      <c r="F170" s="27">
        <v>0</v>
      </c>
      <c r="G170" s="28"/>
      <c r="I170" s="70"/>
      <c r="J170" s="3"/>
      <c r="R170" s="16"/>
      <c r="S170" s="16"/>
      <c r="T170" s="16"/>
      <c r="U170" s="16"/>
      <c r="V170" s="16"/>
      <c r="W170" s="16"/>
      <c r="X170" s="16"/>
      <c r="Y170" s="16"/>
      <c r="Z170" s="16"/>
      <c r="AA170" s="16"/>
    </row>
    <row r="171" spans="2:27" hidden="1" x14ac:dyDescent="0.25">
      <c r="B171" s="2" t="s">
        <v>41</v>
      </c>
      <c r="C171" s="35"/>
      <c r="D171" s="35"/>
      <c r="E171" s="28">
        <v>0</v>
      </c>
      <c r="F171" s="28">
        <v>0</v>
      </c>
      <c r="G171" s="28"/>
      <c r="I171" s="70"/>
      <c r="J171" s="3"/>
      <c r="R171" s="16"/>
      <c r="S171" s="16"/>
      <c r="T171" s="16"/>
      <c r="U171" s="16"/>
      <c r="V171" s="16"/>
      <c r="W171" s="16"/>
      <c r="X171" s="16"/>
      <c r="Y171" s="16"/>
      <c r="Z171" s="16"/>
      <c r="AA171" s="16"/>
    </row>
    <row r="172" spans="2:27" hidden="1" x14ac:dyDescent="0.25">
      <c r="B172" s="26" t="s">
        <v>42</v>
      </c>
      <c r="C172" s="71">
        <v>-5077.3</v>
      </c>
      <c r="D172" s="71">
        <v>-636.5</v>
      </c>
      <c r="E172" s="71"/>
      <c r="F172" s="71"/>
      <c r="G172" s="28"/>
      <c r="H172" s="56" t="e">
        <f>#REF!-E172</f>
        <v>#REF!</v>
      </c>
      <c r="I172" s="56">
        <f>C172-F172</f>
        <v>-5077.3</v>
      </c>
      <c r="J172" s="3"/>
      <c r="R172" s="16"/>
      <c r="S172" s="16"/>
      <c r="T172" s="16"/>
      <c r="U172" s="16"/>
      <c r="V172" s="16"/>
      <c r="W172" s="16"/>
      <c r="X172" s="16"/>
      <c r="Y172" s="16"/>
      <c r="Z172" s="16"/>
      <c r="AA172" s="16"/>
    </row>
    <row r="173" spans="2:27" x14ac:dyDescent="0.25">
      <c r="C173" s="41"/>
      <c r="D173" s="41"/>
      <c r="E173" s="41"/>
      <c r="F173" s="41"/>
      <c r="G173" s="42"/>
      <c r="I173" s="1"/>
      <c r="J173" s="3"/>
      <c r="R173" s="16"/>
      <c r="S173" s="16"/>
      <c r="T173" s="16"/>
      <c r="U173" s="16"/>
      <c r="V173" s="16"/>
      <c r="W173" s="16"/>
      <c r="X173" s="16"/>
      <c r="Y173" s="16"/>
      <c r="Z173" s="16"/>
      <c r="AA173" s="16"/>
    </row>
    <row r="174" spans="2:27" x14ac:dyDescent="0.25">
      <c r="C174" s="11"/>
      <c r="D174" s="11"/>
      <c r="F174" s="11"/>
      <c r="G174" s="42"/>
      <c r="I174" s="1"/>
      <c r="J174" s="3"/>
      <c r="R174" s="16"/>
      <c r="S174" s="16"/>
      <c r="T174" s="16"/>
      <c r="U174" s="16"/>
      <c r="V174" s="16"/>
      <c r="W174" s="16"/>
      <c r="X174" s="16"/>
      <c r="Y174" s="16"/>
      <c r="Z174" s="16"/>
      <c r="AA174" s="16"/>
    </row>
    <row r="175" spans="2:27" ht="28.8" x14ac:dyDescent="0.25">
      <c r="B175" s="13" t="s">
        <v>43</v>
      </c>
      <c r="C175" s="14" t="str">
        <f>C156</f>
        <v>H1 2024 
Re-Presented</v>
      </c>
      <c r="D175" s="14" t="str">
        <f>D6</f>
        <v>H1 2025</v>
      </c>
      <c r="E175" s="71"/>
      <c r="F175" s="71"/>
      <c r="G175" s="28"/>
      <c r="H175" s="56"/>
      <c r="I175" s="56"/>
      <c r="J175" s="3"/>
      <c r="R175" s="16"/>
      <c r="S175" s="16"/>
      <c r="T175" s="16"/>
      <c r="U175" s="16"/>
      <c r="V175" s="16"/>
      <c r="W175" s="16"/>
      <c r="X175" s="16"/>
      <c r="Y175" s="16"/>
      <c r="Z175" s="16"/>
      <c r="AA175" s="16"/>
    </row>
    <row r="176" spans="2:27" x14ac:dyDescent="0.25">
      <c r="B176" s="18" t="s">
        <v>10</v>
      </c>
      <c r="C176" s="19">
        <v>22069.9</v>
      </c>
      <c r="D176" s="19">
        <v>25580.3</v>
      </c>
      <c r="E176" s="71"/>
      <c r="F176" s="71"/>
      <c r="G176" s="28"/>
      <c r="H176" s="56"/>
      <c r="I176" s="56"/>
      <c r="J176" s="3"/>
      <c r="R176" s="16"/>
      <c r="S176" s="16"/>
      <c r="T176" s="16"/>
      <c r="U176" s="16"/>
      <c r="V176" s="16"/>
      <c r="W176" s="16"/>
      <c r="X176" s="16"/>
      <c r="Y176" s="16"/>
      <c r="Z176" s="16"/>
      <c r="AA176" s="16"/>
    </row>
    <row r="177" spans="2:27" x14ac:dyDescent="0.25">
      <c r="B177" s="2" t="s">
        <v>11</v>
      </c>
      <c r="C177" s="23">
        <v>16732.400000000001</v>
      </c>
      <c r="D177" s="23">
        <v>18058.099999999999</v>
      </c>
      <c r="E177" s="71"/>
      <c r="F177" s="71"/>
      <c r="G177" s="28"/>
      <c r="H177" s="56"/>
      <c r="I177" s="56"/>
      <c r="J177" s="3"/>
      <c r="R177" s="16"/>
      <c r="S177" s="16"/>
      <c r="T177" s="16"/>
      <c r="U177" s="16"/>
      <c r="V177" s="16"/>
      <c r="W177" s="16"/>
      <c r="X177" s="16"/>
      <c r="Y177" s="16"/>
      <c r="Z177" s="16"/>
      <c r="AA177" s="16"/>
    </row>
    <row r="178" spans="2:27" x14ac:dyDescent="0.25">
      <c r="B178" s="26" t="s">
        <v>12</v>
      </c>
      <c r="C178" s="27">
        <v>597.70000000000005</v>
      </c>
      <c r="D178" s="27">
        <v>593.20000000000005</v>
      </c>
      <c r="E178" s="71"/>
      <c r="F178" s="71"/>
      <c r="G178" s="28"/>
      <c r="H178" s="56"/>
      <c r="I178" s="56"/>
      <c r="J178" s="3"/>
      <c r="R178" s="16"/>
      <c r="S178" s="16"/>
      <c r="T178" s="16"/>
      <c r="U178" s="16"/>
      <c r="V178" s="16"/>
      <c r="W178" s="16"/>
      <c r="X178" s="16"/>
      <c r="Y178" s="16"/>
      <c r="Z178" s="16"/>
      <c r="AA178" s="16"/>
    </row>
    <row r="179" spans="2:27" x14ac:dyDescent="0.25">
      <c r="B179" s="2" t="s">
        <v>13</v>
      </c>
      <c r="C179" s="28">
        <v>505.90000000000003</v>
      </c>
      <c r="D179" s="28">
        <v>494.4</v>
      </c>
      <c r="E179" s="71"/>
      <c r="F179" s="71"/>
      <c r="G179" s="28"/>
      <c r="H179" s="56"/>
      <c r="I179" s="56"/>
      <c r="J179" s="3"/>
      <c r="R179" s="16"/>
      <c r="S179" s="16"/>
      <c r="T179" s="16"/>
      <c r="U179" s="16"/>
      <c r="V179" s="16"/>
      <c r="W179" s="16"/>
      <c r="X179" s="16"/>
      <c r="Y179" s="16"/>
      <c r="Z179" s="16"/>
      <c r="AA179" s="16"/>
    </row>
    <row r="180" spans="2:27" x14ac:dyDescent="0.25">
      <c r="B180" s="26" t="s">
        <v>14</v>
      </c>
      <c r="C180" s="27">
        <v>511.3</v>
      </c>
      <c r="D180" s="27">
        <v>499.2</v>
      </c>
      <c r="E180" s="71"/>
      <c r="F180" s="71"/>
      <c r="G180" s="28"/>
      <c r="H180" s="56"/>
      <c r="I180" s="56"/>
      <c r="J180" s="3"/>
      <c r="R180" s="16"/>
      <c r="S180" s="16"/>
      <c r="T180" s="16"/>
      <c r="U180" s="16"/>
      <c r="V180" s="16"/>
      <c r="W180" s="16"/>
      <c r="X180" s="16"/>
      <c r="Y180" s="16"/>
      <c r="Z180" s="16"/>
      <c r="AA180" s="16"/>
    </row>
    <row r="181" spans="2:27" x14ac:dyDescent="0.25">
      <c r="B181" s="2" t="s">
        <v>15</v>
      </c>
      <c r="C181" s="30">
        <v>22.922623120177256</v>
      </c>
      <c r="D181" s="30">
        <v>19.327373017517388</v>
      </c>
      <c r="E181" s="71"/>
      <c r="F181" s="71"/>
      <c r="G181" s="28"/>
      <c r="H181" s="56"/>
      <c r="I181" s="56"/>
      <c r="J181" s="3"/>
      <c r="R181" s="16"/>
      <c r="S181" s="16"/>
      <c r="T181" s="16"/>
      <c r="U181" s="16"/>
      <c r="V181" s="16"/>
      <c r="W181" s="16"/>
      <c r="X181" s="16"/>
      <c r="Y181" s="16"/>
      <c r="Z181" s="16"/>
      <c r="AA181" s="16"/>
    </row>
    <row r="182" spans="2:27" x14ac:dyDescent="0.25">
      <c r="B182" s="26" t="s">
        <v>18</v>
      </c>
      <c r="C182" s="27">
        <v>1930.7000000000003</v>
      </c>
      <c r="D182" s="27">
        <v>1919.8</v>
      </c>
      <c r="E182" s="71"/>
      <c r="F182" s="71"/>
      <c r="G182" s="28"/>
      <c r="H182" s="56"/>
      <c r="I182" s="56"/>
      <c r="J182" s="3"/>
      <c r="R182" s="16"/>
      <c r="S182" s="16"/>
      <c r="T182" s="16"/>
      <c r="U182" s="16"/>
      <c r="V182" s="16"/>
      <c r="W182" s="16"/>
      <c r="X182" s="16"/>
      <c r="Y182" s="16"/>
      <c r="Z182" s="16"/>
      <c r="AA182" s="16"/>
    </row>
    <row r="183" spans="2:27" x14ac:dyDescent="0.25">
      <c r="B183" s="2" t="s">
        <v>19</v>
      </c>
      <c r="C183" s="28">
        <v>4932</v>
      </c>
      <c r="D183" s="28">
        <v>4824.1000000000004</v>
      </c>
      <c r="E183" s="71"/>
      <c r="F183" s="71"/>
      <c r="G183" s="28"/>
      <c r="H183" s="56"/>
      <c r="I183" s="56"/>
      <c r="J183" s="3"/>
      <c r="R183" s="16"/>
      <c r="S183" s="16"/>
      <c r="T183" s="16"/>
      <c r="U183" s="16"/>
      <c r="V183" s="16"/>
      <c r="W183" s="16"/>
      <c r="X183" s="16"/>
      <c r="Y183" s="16"/>
      <c r="Z183" s="16"/>
      <c r="AA183" s="16"/>
    </row>
    <row r="184" spans="2:27" x14ac:dyDescent="0.25">
      <c r="B184" s="26" t="s">
        <v>20</v>
      </c>
      <c r="C184" s="27">
        <v>6862.7000000000007</v>
      </c>
      <c r="D184" s="27">
        <v>6743.9000000000005</v>
      </c>
      <c r="E184" s="71"/>
      <c r="F184" s="71"/>
      <c r="G184" s="28"/>
      <c r="H184" s="72"/>
      <c r="I184" s="56"/>
      <c r="J184" s="3"/>
      <c r="R184" s="16"/>
      <c r="S184" s="16"/>
      <c r="T184" s="16"/>
      <c r="U184" s="16"/>
      <c r="V184" s="16"/>
      <c r="W184" s="16"/>
      <c r="X184" s="16"/>
      <c r="Y184" s="16"/>
      <c r="Z184" s="16"/>
      <c r="AA184" s="16"/>
    </row>
    <row r="185" spans="2:27" hidden="1" outlineLevel="1" x14ac:dyDescent="0.25">
      <c r="B185" s="2" t="s">
        <v>21</v>
      </c>
      <c r="C185" s="35"/>
      <c r="D185" s="35"/>
      <c r="E185" s="71"/>
      <c r="F185" s="71"/>
      <c r="G185" s="28"/>
      <c r="H185" s="56"/>
      <c r="I185" s="56"/>
      <c r="J185" s="3"/>
      <c r="R185" s="16"/>
      <c r="S185" s="16"/>
      <c r="T185" s="16"/>
      <c r="U185" s="16"/>
      <c r="V185" s="16"/>
      <c r="W185" s="16"/>
      <c r="X185" s="16"/>
      <c r="Y185" s="16"/>
      <c r="Z185" s="16"/>
      <c r="AA185" s="16"/>
    </row>
    <row r="186" spans="2:27" hidden="1" outlineLevel="1" x14ac:dyDescent="0.25">
      <c r="B186" s="26" t="s">
        <v>22</v>
      </c>
      <c r="C186" s="32"/>
      <c r="D186" s="32"/>
      <c r="E186" s="71"/>
      <c r="F186" s="71"/>
      <c r="G186" s="28"/>
      <c r="H186" s="56"/>
      <c r="I186" s="56"/>
      <c r="J186" s="3"/>
      <c r="R186" s="16"/>
      <c r="S186" s="16"/>
      <c r="T186" s="16"/>
      <c r="U186" s="16"/>
      <c r="V186" s="16"/>
      <c r="W186" s="16"/>
      <c r="X186" s="16"/>
      <c r="Y186" s="16"/>
      <c r="Z186" s="16"/>
      <c r="AA186" s="16"/>
    </row>
    <row r="187" spans="2:27" collapsed="1" x14ac:dyDescent="0.25">
      <c r="B187" s="2"/>
      <c r="C187" s="53"/>
      <c r="D187" s="53"/>
      <c r="E187" s="71"/>
      <c r="F187" s="71"/>
      <c r="G187" s="28"/>
      <c r="H187" s="56"/>
      <c r="I187" s="56"/>
      <c r="J187" s="3"/>
      <c r="R187" s="16"/>
      <c r="S187" s="16"/>
      <c r="T187" s="16"/>
      <c r="U187" s="16"/>
      <c r="V187" s="16"/>
      <c r="W187" s="16"/>
      <c r="X187" s="16"/>
      <c r="Y187" s="16"/>
      <c r="Z187" s="16"/>
      <c r="AA187" s="16"/>
    </row>
    <row r="188" spans="2:27" ht="28.8" x14ac:dyDescent="0.25">
      <c r="B188" s="54" t="s">
        <v>29</v>
      </c>
      <c r="C188" s="14" t="str">
        <f>C175</f>
        <v>H1 2024 
Re-Presented</v>
      </c>
      <c r="D188" s="14" t="str">
        <f>D175</f>
        <v>H1 2025</v>
      </c>
      <c r="E188" s="71"/>
      <c r="F188" s="71"/>
      <c r="G188" s="28"/>
      <c r="H188" s="56"/>
      <c r="I188" s="56"/>
      <c r="J188" s="3"/>
      <c r="R188" s="16"/>
      <c r="S188" s="16"/>
      <c r="T188" s="16"/>
      <c r="U188" s="16"/>
      <c r="V188" s="16"/>
      <c r="W188" s="16"/>
      <c r="X188" s="16"/>
      <c r="Y188" s="16"/>
      <c r="Z188" s="16"/>
      <c r="AA188" s="16"/>
    </row>
    <row r="189" spans="2:27" x14ac:dyDescent="0.25">
      <c r="B189" s="18" t="s">
        <v>10</v>
      </c>
      <c r="C189" s="19">
        <v>18438</v>
      </c>
      <c r="D189" s="19">
        <v>21799.5</v>
      </c>
      <c r="E189" s="71"/>
      <c r="F189" s="71"/>
      <c r="G189" s="28"/>
      <c r="H189" s="56"/>
      <c r="I189" s="56"/>
      <c r="J189" s="3"/>
      <c r="R189" s="16"/>
      <c r="S189" s="16"/>
      <c r="T189" s="16"/>
      <c r="U189" s="16"/>
      <c r="V189" s="16"/>
      <c r="W189" s="16"/>
      <c r="X189" s="16"/>
      <c r="Y189" s="16"/>
      <c r="Z189" s="16"/>
      <c r="AA189" s="16"/>
    </row>
    <row r="190" spans="2:27" x14ac:dyDescent="0.25">
      <c r="B190" s="2" t="s">
        <v>11</v>
      </c>
      <c r="C190" s="23">
        <v>11816.6</v>
      </c>
      <c r="D190" s="23">
        <v>13094.9</v>
      </c>
      <c r="E190" s="71"/>
      <c r="F190" s="71"/>
      <c r="G190" s="28"/>
      <c r="H190" s="56"/>
      <c r="I190" s="56"/>
      <c r="J190" s="3"/>
      <c r="R190" s="16"/>
      <c r="S190" s="16"/>
      <c r="T190" s="16"/>
      <c r="U190" s="16"/>
      <c r="V190" s="16"/>
      <c r="W190" s="16"/>
      <c r="X190" s="16"/>
      <c r="Y190" s="16"/>
      <c r="Z190" s="16"/>
      <c r="AA190" s="16"/>
    </row>
    <row r="191" spans="2:27" x14ac:dyDescent="0.25">
      <c r="B191" s="26" t="s">
        <v>12</v>
      </c>
      <c r="C191" s="27">
        <v>122.7</v>
      </c>
      <c r="D191" s="27">
        <v>81</v>
      </c>
      <c r="E191" s="71"/>
      <c r="F191" s="71"/>
      <c r="G191" s="28"/>
      <c r="H191" s="56"/>
      <c r="I191" s="56"/>
      <c r="J191" s="3"/>
      <c r="R191" s="16"/>
      <c r="S191" s="16"/>
      <c r="T191" s="16"/>
      <c r="U191" s="16"/>
      <c r="V191" s="16"/>
      <c r="W191" s="16"/>
      <c r="X191" s="16"/>
      <c r="Y191" s="16"/>
      <c r="Z191" s="16"/>
      <c r="AA191" s="16"/>
    </row>
    <row r="192" spans="2:27" x14ac:dyDescent="0.25">
      <c r="B192" s="2" t="s">
        <v>13</v>
      </c>
      <c r="C192" s="28">
        <v>98.9</v>
      </c>
      <c r="D192" s="28">
        <v>56</v>
      </c>
      <c r="E192" s="71"/>
      <c r="F192" s="71"/>
      <c r="G192" s="28"/>
      <c r="H192" s="56"/>
      <c r="I192" s="56"/>
      <c r="J192" s="3"/>
      <c r="R192" s="16"/>
      <c r="S192" s="16"/>
      <c r="T192" s="16"/>
      <c r="U192" s="16"/>
      <c r="V192" s="16"/>
      <c r="W192" s="16"/>
      <c r="X192" s="16"/>
      <c r="Y192" s="16"/>
      <c r="Z192" s="16"/>
      <c r="AA192" s="16"/>
    </row>
    <row r="193" spans="2:27" x14ac:dyDescent="0.25">
      <c r="B193" s="26" t="s">
        <v>14</v>
      </c>
      <c r="C193" s="27">
        <v>98.9</v>
      </c>
      <c r="D193" s="27">
        <v>56</v>
      </c>
      <c r="E193" s="71"/>
      <c r="F193" s="71"/>
      <c r="G193" s="28"/>
      <c r="H193" s="56"/>
      <c r="I193" s="56"/>
      <c r="J193" s="3"/>
      <c r="R193" s="16"/>
      <c r="S193" s="16"/>
      <c r="T193" s="16"/>
      <c r="U193" s="16"/>
      <c r="V193" s="16"/>
      <c r="W193" s="16"/>
      <c r="X193" s="16"/>
      <c r="Y193" s="16"/>
      <c r="Z193" s="16"/>
      <c r="AA193" s="16"/>
    </row>
    <row r="194" spans="2:27" x14ac:dyDescent="0.25">
      <c r="B194" s="2" t="s">
        <v>15</v>
      </c>
      <c r="C194" s="30">
        <v>5.3639223343095779</v>
      </c>
      <c r="D194" s="30">
        <v>2.5688662584004218</v>
      </c>
      <c r="E194" s="71"/>
      <c r="F194" s="71"/>
      <c r="G194" s="28"/>
      <c r="H194" s="56"/>
      <c r="I194" s="56"/>
      <c r="J194" s="3"/>
      <c r="R194" s="16"/>
      <c r="S194" s="16"/>
      <c r="T194" s="16"/>
      <c r="U194" s="16"/>
      <c r="V194" s="16"/>
      <c r="W194" s="16"/>
      <c r="X194" s="16"/>
      <c r="Y194" s="16"/>
      <c r="Z194" s="16"/>
      <c r="AA194" s="16"/>
    </row>
    <row r="195" spans="2:27" x14ac:dyDescent="0.25">
      <c r="B195" s="26" t="s">
        <v>18</v>
      </c>
      <c r="C195" s="27">
        <v>153.4</v>
      </c>
      <c r="D195" s="27">
        <v>83.6</v>
      </c>
      <c r="E195" s="71"/>
      <c r="F195" s="71"/>
      <c r="G195" s="28"/>
      <c r="H195" s="56"/>
      <c r="I195" s="56"/>
      <c r="J195" s="3"/>
      <c r="R195" s="16"/>
      <c r="S195" s="16"/>
      <c r="T195" s="16"/>
      <c r="U195" s="16"/>
      <c r="V195" s="16"/>
      <c r="W195" s="16"/>
      <c r="X195" s="16"/>
      <c r="Y195" s="16"/>
      <c r="Z195" s="16"/>
      <c r="AA195" s="16"/>
    </row>
    <row r="196" spans="2:27" x14ac:dyDescent="0.25">
      <c r="B196" s="2" t="s">
        <v>19</v>
      </c>
      <c r="C196" s="28">
        <v>2010.9</v>
      </c>
      <c r="D196" s="28">
        <v>2033.3</v>
      </c>
      <c r="E196" s="71"/>
      <c r="F196" s="71"/>
      <c r="G196" s="28"/>
      <c r="H196" s="56"/>
      <c r="I196" s="56"/>
      <c r="J196" s="3"/>
      <c r="R196" s="16"/>
      <c r="S196" s="16"/>
      <c r="T196" s="16"/>
      <c r="U196" s="16"/>
      <c r="V196" s="16"/>
      <c r="W196" s="16"/>
      <c r="X196" s="16"/>
      <c r="Y196" s="16"/>
      <c r="Z196" s="16"/>
      <c r="AA196" s="16"/>
    </row>
    <row r="197" spans="2:27" x14ac:dyDescent="0.25">
      <c r="B197" s="26" t="s">
        <v>20</v>
      </c>
      <c r="C197" s="27">
        <v>2164.3000000000002</v>
      </c>
      <c r="D197" s="27">
        <v>2116.9</v>
      </c>
      <c r="E197" s="71"/>
      <c r="F197" s="71"/>
      <c r="G197" s="28"/>
      <c r="H197" s="56"/>
      <c r="I197" s="56"/>
      <c r="J197" s="3"/>
      <c r="R197" s="16"/>
      <c r="S197" s="16"/>
      <c r="T197" s="16"/>
      <c r="U197" s="16"/>
      <c r="V197" s="16"/>
      <c r="W197" s="16"/>
      <c r="X197" s="16"/>
      <c r="Y197" s="16"/>
      <c r="Z197" s="16"/>
      <c r="AA197" s="16"/>
    </row>
    <row r="198" spans="2:27" hidden="1" outlineLevel="1" x14ac:dyDescent="0.25">
      <c r="B198" s="2" t="s">
        <v>21</v>
      </c>
      <c r="C198" s="35"/>
      <c r="D198" s="35"/>
      <c r="E198" s="71"/>
      <c r="F198" s="71"/>
      <c r="G198" s="28"/>
      <c r="H198" s="56"/>
      <c r="I198" s="56"/>
      <c r="J198" s="3"/>
      <c r="R198" s="16"/>
      <c r="S198" s="16"/>
      <c r="T198" s="16"/>
      <c r="U198" s="16"/>
      <c r="V198" s="16"/>
      <c r="W198" s="16"/>
      <c r="X198" s="16"/>
      <c r="Y198" s="16"/>
      <c r="Z198" s="16"/>
      <c r="AA198" s="16"/>
    </row>
    <row r="199" spans="2:27" hidden="1" outlineLevel="1" x14ac:dyDescent="0.25">
      <c r="B199" s="26" t="s">
        <v>22</v>
      </c>
      <c r="C199" s="32"/>
      <c r="D199" s="32"/>
      <c r="E199" s="71"/>
      <c r="F199" s="71"/>
      <c r="G199" s="28"/>
      <c r="H199" s="56"/>
      <c r="I199" s="56"/>
      <c r="J199" s="3"/>
      <c r="R199" s="16"/>
      <c r="S199" s="16"/>
      <c r="T199" s="16"/>
      <c r="U199" s="16"/>
      <c r="V199" s="16"/>
      <c r="W199" s="16"/>
      <c r="X199" s="16"/>
      <c r="Y199" s="16"/>
      <c r="Z199" s="16"/>
      <c r="AA199" s="16"/>
    </row>
    <row r="200" spans="2:27" collapsed="1" x14ac:dyDescent="0.25">
      <c r="B200" s="2"/>
      <c r="C200" s="59"/>
      <c r="D200" s="59"/>
      <c r="E200" s="71"/>
      <c r="F200" s="71"/>
      <c r="G200" s="28"/>
      <c r="H200" s="56"/>
      <c r="I200" s="56"/>
      <c r="J200" s="3"/>
      <c r="R200" s="16"/>
      <c r="S200" s="16"/>
      <c r="T200" s="16"/>
      <c r="U200" s="16"/>
      <c r="V200" s="16"/>
      <c r="W200" s="16"/>
      <c r="X200" s="16"/>
      <c r="Y200" s="16"/>
      <c r="Z200" s="16"/>
      <c r="AA200" s="16"/>
    </row>
    <row r="201" spans="2:27" x14ac:dyDescent="0.25">
      <c r="B201" s="54" t="s">
        <v>31</v>
      </c>
      <c r="C201" s="14" t="str">
        <f>C6</f>
        <v xml:space="preserve">H1 2024 </v>
      </c>
      <c r="D201" s="14" t="str">
        <f>D188</f>
        <v>H1 2025</v>
      </c>
      <c r="E201" s="71"/>
      <c r="F201" s="71"/>
      <c r="G201" s="28"/>
      <c r="H201" s="56"/>
      <c r="I201" s="56"/>
      <c r="J201" s="3"/>
      <c r="R201" s="16"/>
      <c r="S201" s="16"/>
      <c r="T201" s="16"/>
      <c r="U201" s="16"/>
      <c r="V201" s="16"/>
      <c r="W201" s="16"/>
      <c r="X201" s="16"/>
      <c r="Y201" s="16"/>
      <c r="Z201" s="16"/>
      <c r="AA201" s="16"/>
    </row>
    <row r="202" spans="2:27" x14ac:dyDescent="0.25">
      <c r="B202" s="18" t="s">
        <v>10</v>
      </c>
      <c r="C202" s="19">
        <v>2433.9</v>
      </c>
      <c r="D202" s="19">
        <v>2499.8000000000002</v>
      </c>
      <c r="E202" s="71"/>
      <c r="F202" s="71"/>
      <c r="G202" s="28"/>
      <c r="H202" s="56"/>
      <c r="I202" s="56"/>
      <c r="J202" s="3"/>
      <c r="R202" s="16"/>
      <c r="S202" s="16"/>
      <c r="T202" s="16"/>
      <c r="U202" s="16"/>
      <c r="V202" s="16"/>
      <c r="W202" s="16"/>
      <c r="X202" s="16"/>
      <c r="Y202" s="16"/>
      <c r="Z202" s="16"/>
      <c r="AA202" s="16"/>
    </row>
    <row r="203" spans="2:27" x14ac:dyDescent="0.25">
      <c r="B203" s="2" t="s">
        <v>11</v>
      </c>
      <c r="C203" s="23">
        <v>2085.1</v>
      </c>
      <c r="D203" s="23">
        <v>2154.1</v>
      </c>
      <c r="E203" s="71"/>
      <c r="F203" s="71"/>
      <c r="G203" s="28"/>
      <c r="H203" s="56"/>
      <c r="I203" s="56"/>
      <c r="J203" s="3"/>
      <c r="R203" s="16"/>
      <c r="S203" s="16"/>
      <c r="T203" s="16"/>
      <c r="U203" s="16"/>
      <c r="V203" s="16"/>
      <c r="W203" s="16"/>
      <c r="X203" s="16"/>
      <c r="Y203" s="16"/>
      <c r="Z203" s="16"/>
      <c r="AA203" s="16"/>
    </row>
    <row r="204" spans="2:27" x14ac:dyDescent="0.25">
      <c r="B204" s="26" t="s">
        <v>12</v>
      </c>
      <c r="C204" s="27">
        <v>340.2</v>
      </c>
      <c r="D204" s="27">
        <v>390</v>
      </c>
      <c r="E204" s="71"/>
      <c r="F204" s="71"/>
      <c r="G204" s="28"/>
      <c r="H204" s="56"/>
      <c r="I204" s="56"/>
      <c r="J204" s="3"/>
      <c r="R204" s="16"/>
      <c r="S204" s="16"/>
      <c r="T204" s="16"/>
      <c r="U204" s="16"/>
      <c r="V204" s="16"/>
      <c r="W204" s="16"/>
      <c r="X204" s="16"/>
      <c r="Y204" s="16"/>
      <c r="Z204" s="16"/>
      <c r="AA204" s="16"/>
    </row>
    <row r="205" spans="2:27" x14ac:dyDescent="0.25">
      <c r="B205" s="2" t="s">
        <v>13</v>
      </c>
      <c r="C205" s="28">
        <v>296.8</v>
      </c>
      <c r="D205" s="28">
        <v>345</v>
      </c>
      <c r="E205" s="71"/>
      <c r="F205" s="71"/>
      <c r="G205" s="28"/>
      <c r="H205" s="56"/>
      <c r="I205" s="56"/>
      <c r="J205" s="3"/>
      <c r="R205" s="16"/>
      <c r="S205" s="16"/>
      <c r="T205" s="16"/>
      <c r="U205" s="16"/>
      <c r="V205" s="16"/>
      <c r="W205" s="16"/>
      <c r="X205" s="16"/>
      <c r="Y205" s="16"/>
      <c r="Z205" s="16"/>
      <c r="AA205" s="16"/>
    </row>
    <row r="206" spans="2:27" x14ac:dyDescent="0.25">
      <c r="B206" s="26" t="s">
        <v>14</v>
      </c>
      <c r="C206" s="27">
        <v>298.60000000000002</v>
      </c>
      <c r="D206" s="27">
        <v>346</v>
      </c>
      <c r="E206" s="71"/>
      <c r="F206" s="71"/>
      <c r="G206" s="28"/>
      <c r="H206" s="56"/>
      <c r="I206" s="56"/>
      <c r="J206" s="3"/>
      <c r="R206" s="16"/>
      <c r="S206" s="16"/>
      <c r="T206" s="16"/>
      <c r="U206" s="16"/>
      <c r="V206" s="16"/>
      <c r="W206" s="16"/>
      <c r="X206" s="16"/>
      <c r="Y206" s="16"/>
      <c r="Z206" s="16"/>
      <c r="AA206" s="16"/>
    </row>
    <row r="207" spans="2:27" x14ac:dyDescent="0.25">
      <c r="B207" s="2" t="s">
        <v>15</v>
      </c>
      <c r="C207" s="30">
        <v>121.94420477423066</v>
      </c>
      <c r="D207" s="30">
        <v>138.01104088327065</v>
      </c>
      <c r="E207" s="71"/>
      <c r="F207" s="71"/>
      <c r="G207" s="28"/>
      <c r="H207" s="56"/>
      <c r="I207" s="56"/>
      <c r="J207" s="3"/>
      <c r="R207" s="16"/>
      <c r="S207" s="16"/>
      <c r="T207" s="16"/>
      <c r="U207" s="16"/>
      <c r="V207" s="16"/>
      <c r="W207" s="16"/>
      <c r="X207" s="16"/>
      <c r="Y207" s="16"/>
      <c r="Z207" s="16"/>
      <c r="AA207" s="16"/>
    </row>
    <row r="208" spans="2:27" x14ac:dyDescent="0.25">
      <c r="B208" s="26" t="s">
        <v>18</v>
      </c>
      <c r="C208" s="27">
        <v>1253.9000000000001</v>
      </c>
      <c r="D208" s="27">
        <v>1251.5</v>
      </c>
      <c r="E208" s="71"/>
      <c r="F208" s="71"/>
      <c r="G208" s="28"/>
      <c r="H208" s="56"/>
      <c r="I208" s="56"/>
      <c r="J208" s="3"/>
      <c r="R208" s="16"/>
      <c r="S208" s="16"/>
      <c r="T208" s="16"/>
      <c r="U208" s="16"/>
      <c r="V208" s="16"/>
      <c r="W208" s="16"/>
      <c r="X208" s="16"/>
      <c r="Y208" s="16"/>
      <c r="Z208" s="16"/>
      <c r="AA208" s="16"/>
    </row>
    <row r="209" spans="2:27" x14ac:dyDescent="0.25">
      <c r="B209" s="2" t="s">
        <v>19</v>
      </c>
      <c r="C209" s="28">
        <v>1043.5999999999999</v>
      </c>
      <c r="D209" s="28">
        <v>992.9</v>
      </c>
      <c r="E209" s="71"/>
      <c r="F209" s="71"/>
      <c r="G209" s="28"/>
      <c r="H209" s="56"/>
      <c r="I209" s="56"/>
      <c r="J209" s="3"/>
      <c r="R209" s="16"/>
      <c r="S209" s="16"/>
      <c r="T209" s="16"/>
      <c r="U209" s="16"/>
      <c r="V209" s="16"/>
      <c r="W209" s="16"/>
      <c r="X209" s="16"/>
      <c r="Y209" s="16"/>
      <c r="Z209" s="16"/>
      <c r="AA209" s="16"/>
    </row>
    <row r="210" spans="2:27" x14ac:dyDescent="0.25">
      <c r="B210" s="26" t="s">
        <v>20</v>
      </c>
      <c r="C210" s="27">
        <v>2297.5</v>
      </c>
      <c r="D210" s="27">
        <v>2244.4</v>
      </c>
      <c r="E210" s="71"/>
      <c r="F210" s="71"/>
      <c r="G210" s="28"/>
      <c r="H210" s="56"/>
      <c r="I210" s="56"/>
      <c r="J210" s="3"/>
      <c r="R210" s="16"/>
      <c r="S210" s="16"/>
      <c r="T210" s="16"/>
      <c r="U210" s="16"/>
      <c r="V210" s="16"/>
      <c r="W210" s="16"/>
      <c r="X210" s="16"/>
      <c r="Y210" s="16"/>
      <c r="Z210" s="16"/>
      <c r="AA210" s="16"/>
    </row>
    <row r="211" spans="2:27" hidden="1" outlineLevel="1" x14ac:dyDescent="0.25">
      <c r="B211" s="2" t="s">
        <v>21</v>
      </c>
      <c r="C211" s="35"/>
      <c r="D211" s="35"/>
      <c r="E211" s="71"/>
      <c r="F211" s="71"/>
      <c r="G211" s="28"/>
      <c r="H211" s="56"/>
      <c r="I211" s="56"/>
      <c r="J211" s="3"/>
      <c r="R211" s="16"/>
      <c r="S211" s="16"/>
      <c r="T211" s="16"/>
      <c r="U211" s="16"/>
      <c r="V211" s="16"/>
      <c r="W211" s="16"/>
      <c r="X211" s="16"/>
      <c r="Y211" s="16"/>
      <c r="Z211" s="16"/>
      <c r="AA211" s="16"/>
    </row>
    <row r="212" spans="2:27" hidden="1" outlineLevel="1" x14ac:dyDescent="0.25">
      <c r="B212" s="26" t="s">
        <v>22</v>
      </c>
      <c r="C212" s="32"/>
      <c r="D212" s="32"/>
      <c r="E212" s="71"/>
      <c r="F212" s="71"/>
      <c r="G212" s="28"/>
      <c r="H212" s="56"/>
      <c r="I212" s="56"/>
      <c r="J212" s="3"/>
      <c r="R212" s="16"/>
      <c r="S212" s="16"/>
      <c r="T212" s="16"/>
      <c r="U212" s="16"/>
      <c r="V212" s="16"/>
      <c r="W212" s="16"/>
      <c r="X212" s="16"/>
      <c r="Y212" s="16"/>
      <c r="Z212" s="16"/>
      <c r="AA212" s="16"/>
    </row>
    <row r="213" spans="2:27" collapsed="1" x14ac:dyDescent="0.25">
      <c r="B213" s="2"/>
      <c r="C213" s="59"/>
      <c r="D213" s="59"/>
      <c r="E213" s="71"/>
      <c r="F213" s="71"/>
      <c r="G213" s="28"/>
      <c r="H213" s="56"/>
      <c r="I213" s="56"/>
      <c r="J213" s="3"/>
      <c r="R213" s="16"/>
      <c r="S213" s="16"/>
      <c r="T213" s="16"/>
      <c r="U213" s="16"/>
      <c r="V213" s="16"/>
      <c r="W213" s="16"/>
      <c r="X213" s="16"/>
      <c r="Y213" s="16"/>
      <c r="Z213" s="16"/>
      <c r="AA213" s="16"/>
    </row>
    <row r="214" spans="2:27" ht="28.8" x14ac:dyDescent="0.25">
      <c r="B214" s="13" t="s">
        <v>32</v>
      </c>
      <c r="C214" s="14" t="str">
        <f>C188</f>
        <v>H1 2024 
Re-Presented</v>
      </c>
      <c r="D214" s="14" t="str">
        <f>D188</f>
        <v>H1 2025</v>
      </c>
      <c r="E214" s="71"/>
      <c r="F214" s="71"/>
      <c r="G214" s="28"/>
      <c r="H214" s="56"/>
      <c r="I214" s="56"/>
      <c r="J214" s="3"/>
      <c r="R214" s="16"/>
      <c r="S214" s="16"/>
      <c r="T214" s="16"/>
      <c r="U214" s="16"/>
      <c r="V214" s="16"/>
      <c r="W214" s="16"/>
      <c r="X214" s="16"/>
      <c r="Y214" s="16"/>
      <c r="Z214" s="16"/>
      <c r="AA214" s="16"/>
    </row>
    <row r="215" spans="2:27" x14ac:dyDescent="0.25">
      <c r="B215" s="18" t="s">
        <v>10</v>
      </c>
      <c r="C215" s="19">
        <v>1198</v>
      </c>
      <c r="D215" s="19">
        <v>1281</v>
      </c>
      <c r="E215" s="71"/>
      <c r="F215" s="71"/>
      <c r="G215" s="28"/>
      <c r="H215" s="56"/>
      <c r="I215" s="56"/>
      <c r="J215" s="3"/>
      <c r="R215" s="16"/>
      <c r="S215" s="16"/>
      <c r="T215" s="16"/>
      <c r="U215" s="16"/>
      <c r="V215" s="16"/>
      <c r="W215" s="16"/>
      <c r="X215" s="16"/>
      <c r="Y215" s="16"/>
      <c r="Z215" s="16"/>
      <c r="AA215" s="16"/>
    </row>
    <row r="216" spans="2:27" x14ac:dyDescent="0.25">
      <c r="B216" s="2" t="s">
        <v>11</v>
      </c>
      <c r="C216" s="23">
        <v>2830.7</v>
      </c>
      <c r="D216" s="23">
        <v>2809.1</v>
      </c>
      <c r="E216" s="71"/>
      <c r="F216" s="71"/>
      <c r="G216" s="28"/>
      <c r="H216" s="72"/>
      <c r="I216" s="56"/>
      <c r="J216" s="3"/>
      <c r="R216" s="16"/>
      <c r="S216" s="16"/>
      <c r="T216" s="16"/>
      <c r="U216" s="16"/>
      <c r="V216" s="16"/>
      <c r="W216" s="16"/>
      <c r="X216" s="16"/>
      <c r="Y216" s="16"/>
      <c r="Z216" s="16"/>
      <c r="AA216" s="16"/>
    </row>
    <row r="217" spans="2:27" x14ac:dyDescent="0.25">
      <c r="B217" s="26" t="s">
        <v>12</v>
      </c>
      <c r="C217" s="27">
        <v>134.80000000000001</v>
      </c>
      <c r="D217" s="27">
        <v>122.2</v>
      </c>
      <c r="E217" s="71"/>
      <c r="F217" s="71"/>
      <c r="G217" s="28"/>
      <c r="H217" s="56"/>
      <c r="I217" s="56"/>
      <c r="J217" s="3"/>
      <c r="R217" s="16"/>
      <c r="S217" s="16"/>
      <c r="T217" s="16"/>
      <c r="U217" s="16"/>
      <c r="V217" s="16"/>
      <c r="W217" s="16"/>
      <c r="X217" s="16"/>
      <c r="Y217" s="16"/>
      <c r="Z217" s="16"/>
      <c r="AA217" s="16"/>
    </row>
    <row r="218" spans="2:27" x14ac:dyDescent="0.25">
      <c r="B218" s="2" t="s">
        <v>13</v>
      </c>
      <c r="C218" s="28">
        <v>110.2</v>
      </c>
      <c r="D218" s="28">
        <v>93.4</v>
      </c>
      <c r="E218" s="71"/>
      <c r="F218" s="71"/>
      <c r="G218" s="28"/>
      <c r="H218" s="56"/>
      <c r="I218" s="56"/>
      <c r="J218" s="3"/>
      <c r="R218" s="16"/>
      <c r="S218" s="16"/>
      <c r="T218" s="16"/>
      <c r="U218" s="16"/>
      <c r="V218" s="16"/>
      <c r="W218" s="16"/>
      <c r="X218" s="16"/>
      <c r="Y218" s="16"/>
      <c r="Z218" s="16"/>
      <c r="AA218" s="16"/>
    </row>
    <row r="219" spans="2:27" x14ac:dyDescent="0.25">
      <c r="B219" s="26" t="s">
        <v>14</v>
      </c>
      <c r="C219" s="27">
        <v>113.8</v>
      </c>
      <c r="D219" s="27">
        <v>97.2</v>
      </c>
      <c r="E219" s="71"/>
      <c r="F219" s="71"/>
      <c r="G219" s="28"/>
      <c r="H219" s="56"/>
      <c r="I219" s="56"/>
      <c r="J219" s="3"/>
      <c r="R219" s="16"/>
      <c r="S219" s="16"/>
      <c r="T219" s="16"/>
      <c r="U219" s="16"/>
      <c r="V219" s="16"/>
      <c r="W219" s="16"/>
      <c r="X219" s="16"/>
      <c r="Y219" s="16"/>
      <c r="Z219" s="16"/>
      <c r="AA219" s="16"/>
    </row>
    <row r="220" spans="2:27" x14ac:dyDescent="0.25">
      <c r="B220" s="2" t="s">
        <v>15</v>
      </c>
      <c r="C220" s="30">
        <v>91.98664440734558</v>
      </c>
      <c r="D220" s="30">
        <v>72.911787665886024</v>
      </c>
      <c r="E220" s="71"/>
      <c r="F220" s="71"/>
      <c r="G220" s="28"/>
      <c r="H220" s="56"/>
      <c r="I220" s="56"/>
      <c r="J220" s="3"/>
      <c r="R220" s="16"/>
      <c r="S220" s="16"/>
      <c r="T220" s="16"/>
      <c r="U220" s="16"/>
      <c r="V220" s="16"/>
      <c r="W220" s="16"/>
      <c r="X220" s="16"/>
      <c r="Y220" s="16"/>
      <c r="Z220" s="16"/>
      <c r="AA220" s="16"/>
    </row>
    <row r="221" spans="2:27" x14ac:dyDescent="0.25">
      <c r="B221" s="26" t="s">
        <v>18</v>
      </c>
      <c r="C221" s="27">
        <v>523.4</v>
      </c>
      <c r="D221" s="27">
        <v>584.70000000000005</v>
      </c>
      <c r="E221" s="71"/>
      <c r="F221" s="71"/>
      <c r="G221" s="28"/>
      <c r="H221" s="56"/>
      <c r="I221" s="56"/>
      <c r="J221" s="3"/>
      <c r="R221" s="16"/>
      <c r="S221" s="16"/>
      <c r="T221" s="16"/>
      <c r="U221" s="16"/>
      <c r="V221" s="16"/>
      <c r="W221" s="16"/>
      <c r="X221" s="16"/>
      <c r="Y221" s="16"/>
      <c r="Z221" s="16"/>
      <c r="AA221" s="16"/>
    </row>
    <row r="222" spans="2:27" x14ac:dyDescent="0.25">
      <c r="B222" s="2" t="s">
        <v>19</v>
      </c>
      <c r="C222" s="28">
        <v>1877.5</v>
      </c>
      <c r="D222" s="28">
        <v>1797.9</v>
      </c>
      <c r="E222" s="71"/>
      <c r="F222" s="71"/>
      <c r="G222" s="28"/>
      <c r="H222" s="56"/>
      <c r="I222" s="56"/>
      <c r="J222" s="3"/>
      <c r="R222" s="16"/>
      <c r="S222" s="16"/>
      <c r="T222" s="16"/>
      <c r="U222" s="16"/>
      <c r="V222" s="16"/>
      <c r="W222" s="16"/>
      <c r="X222" s="16"/>
      <c r="Y222" s="16"/>
      <c r="Z222" s="16"/>
      <c r="AA222" s="16"/>
    </row>
    <row r="223" spans="2:27" x14ac:dyDescent="0.25">
      <c r="B223" s="26" t="s">
        <v>20</v>
      </c>
      <c r="C223" s="27">
        <v>2400.9</v>
      </c>
      <c r="D223" s="27">
        <v>2382.6000000000004</v>
      </c>
      <c r="E223" s="71"/>
      <c r="F223" s="71"/>
      <c r="G223" s="28"/>
      <c r="H223" s="56"/>
      <c r="I223" s="56"/>
      <c r="J223" s="3"/>
      <c r="R223" s="16"/>
      <c r="S223" s="16"/>
      <c r="T223" s="16"/>
      <c r="U223" s="16"/>
      <c r="V223" s="16"/>
      <c r="W223" s="16"/>
      <c r="X223" s="16"/>
      <c r="Y223" s="16"/>
      <c r="Z223" s="16"/>
      <c r="AA223" s="16"/>
    </row>
    <row r="224" spans="2:27" hidden="1" outlineLevel="1" x14ac:dyDescent="0.25">
      <c r="B224" s="2" t="s">
        <v>21</v>
      </c>
      <c r="C224" s="35"/>
      <c r="D224" s="35"/>
      <c r="E224" s="71"/>
      <c r="F224" s="71"/>
      <c r="G224" s="28"/>
      <c r="H224" s="56"/>
      <c r="I224" s="56"/>
      <c r="J224" s="3"/>
      <c r="R224" s="16"/>
      <c r="S224" s="16"/>
      <c r="T224" s="16"/>
      <c r="U224" s="16"/>
      <c r="V224" s="16"/>
      <c r="W224" s="16"/>
      <c r="X224" s="16"/>
      <c r="Y224" s="16"/>
      <c r="Z224" s="16"/>
      <c r="AA224" s="16"/>
    </row>
    <row r="225" spans="2:27" hidden="1" outlineLevel="1" x14ac:dyDescent="0.25">
      <c r="B225" s="26" t="s">
        <v>22</v>
      </c>
      <c r="C225" s="32"/>
      <c r="D225" s="32"/>
      <c r="E225" s="71"/>
      <c r="F225" s="71"/>
      <c r="G225" s="28"/>
      <c r="H225" s="56"/>
      <c r="I225" s="56"/>
      <c r="J225" s="3"/>
      <c r="R225" s="16"/>
      <c r="S225" s="16"/>
      <c r="T225" s="16"/>
      <c r="U225" s="16"/>
      <c r="V225" s="16"/>
      <c r="W225" s="16"/>
      <c r="X225" s="16"/>
      <c r="Y225" s="16"/>
      <c r="Z225" s="16"/>
      <c r="AA225" s="16"/>
    </row>
    <row r="226" spans="2:27" collapsed="1" x14ac:dyDescent="0.25">
      <c r="I226" s="70"/>
      <c r="J226" s="3"/>
      <c r="R226" s="16"/>
      <c r="S226" s="16"/>
      <c r="T226" s="16"/>
      <c r="U226" s="16"/>
      <c r="V226" s="16"/>
      <c r="W226" s="16"/>
      <c r="X226" s="16"/>
      <c r="Y226" s="16"/>
      <c r="Z226" s="16"/>
      <c r="AA226" s="16"/>
    </row>
    <row r="227" spans="2:27" x14ac:dyDescent="0.25">
      <c r="B227" s="73" t="s">
        <v>44</v>
      </c>
      <c r="R227" s="16"/>
      <c r="S227" s="16"/>
      <c r="T227" s="16"/>
      <c r="U227" s="16"/>
      <c r="V227" s="16"/>
      <c r="W227" s="16"/>
      <c r="X227" s="16"/>
      <c r="Y227" s="16"/>
      <c r="Z227" s="16"/>
      <c r="AA227" s="16"/>
    </row>
    <row r="228" spans="2:27" x14ac:dyDescent="0.25">
      <c r="B228" s="74" t="s">
        <v>45</v>
      </c>
      <c r="C228" s="67">
        <v>244</v>
      </c>
      <c r="D228" s="67">
        <v>251.9</v>
      </c>
      <c r="E228" s="67"/>
      <c r="F228" s="67"/>
      <c r="G228" s="75"/>
      <c r="H228" s="56"/>
      <c r="I228" s="56"/>
      <c r="R228" s="16"/>
      <c r="S228" s="16"/>
      <c r="T228" s="16"/>
      <c r="U228" s="16"/>
      <c r="V228" s="16"/>
      <c r="W228" s="16"/>
      <c r="X228" s="16"/>
      <c r="Y228" s="16"/>
      <c r="Z228" s="16"/>
      <c r="AA228" s="16"/>
    </row>
    <row r="229" spans="2:27" ht="14.1" customHeight="1" x14ac:dyDescent="0.25"/>
    <row r="230" spans="2:27" ht="14.1" customHeight="1" outlineLevel="1" x14ac:dyDescent="0.25">
      <c r="B230" s="84"/>
      <c r="C230" s="85"/>
      <c r="D230" s="85"/>
      <c r="H230" s="67"/>
      <c r="P230" s="67" t="e">
        <f>#REF!+K228+#REF!</f>
        <v>#REF!</v>
      </c>
    </row>
    <row r="231" spans="2:27" ht="14.1" customHeight="1" outlineLevel="1" x14ac:dyDescent="0.25">
      <c r="B231" s="86"/>
      <c r="C231" s="85"/>
      <c r="D231" s="85"/>
    </row>
    <row r="232" spans="2:27" ht="14.6" customHeight="1" outlineLevel="1" thickBot="1" x14ac:dyDescent="0.3">
      <c r="B232" s="87"/>
      <c r="C232" s="88"/>
      <c r="D232" s="88"/>
      <c r="E232" s="76"/>
      <c r="F232" s="76"/>
      <c r="G232" s="77"/>
    </row>
    <row r="233" spans="2:27" ht="14.6" customHeight="1" outlineLevel="1" thickTop="1" x14ac:dyDescent="0.25">
      <c r="B233" s="89"/>
      <c r="C233" s="90"/>
      <c r="D233" s="90"/>
      <c r="E233" s="78"/>
      <c r="F233" s="78"/>
    </row>
    <row r="234" spans="2:27" ht="14.1" customHeight="1" outlineLevel="1" x14ac:dyDescent="0.25">
      <c r="B234" s="89"/>
      <c r="C234" s="90"/>
      <c r="D234" s="90"/>
      <c r="E234" s="78"/>
      <c r="F234" s="78"/>
    </row>
    <row r="235" spans="2:27" ht="14.1" customHeight="1" outlineLevel="1" x14ac:dyDescent="0.25">
      <c r="B235" s="89"/>
      <c r="C235" s="90"/>
      <c r="D235" s="90"/>
      <c r="E235" s="78"/>
      <c r="F235" s="78"/>
    </row>
    <row r="236" spans="2:27" ht="14.6" customHeight="1" outlineLevel="1" x14ac:dyDescent="0.3">
      <c r="B236" s="89"/>
      <c r="C236" s="91"/>
      <c r="D236" s="91"/>
      <c r="E236"/>
      <c r="F236"/>
      <c r="G236"/>
    </row>
    <row r="237" spans="2:27" ht="14.6" customHeight="1" outlineLevel="1" x14ac:dyDescent="0.3">
      <c r="B237" s="89"/>
      <c r="C237" s="91"/>
      <c r="D237" s="91"/>
      <c r="E237"/>
      <c r="F237"/>
      <c r="G237"/>
    </row>
    <row r="238" spans="2:27" ht="14.1" customHeight="1" outlineLevel="1" x14ac:dyDescent="0.25">
      <c r="B238" s="89"/>
      <c r="C238" s="90"/>
      <c r="D238" s="90"/>
    </row>
    <row r="239" spans="2:27" ht="14.1" customHeight="1" outlineLevel="1" x14ac:dyDescent="0.25">
      <c r="B239" s="89"/>
      <c r="C239" s="90"/>
      <c r="D239" s="90"/>
    </row>
    <row r="240" spans="2:27" ht="14.6" customHeight="1" outlineLevel="1" x14ac:dyDescent="0.3">
      <c r="B240" s="89"/>
      <c r="C240" s="91"/>
      <c r="D240" s="91"/>
      <c r="E240"/>
      <c r="F240"/>
      <c r="G240"/>
    </row>
    <row r="241" spans="2:7" ht="14.6" customHeight="1" outlineLevel="1" x14ac:dyDescent="0.3">
      <c r="B241" s="89"/>
      <c r="C241" s="91"/>
      <c r="D241" s="91"/>
      <c r="E241" s="79"/>
      <c r="F241" s="79"/>
      <c r="G241"/>
    </row>
    <row r="242" spans="2:7" ht="14.6" customHeight="1" outlineLevel="1" x14ac:dyDescent="0.3">
      <c r="B242" s="92"/>
      <c r="C242" s="91"/>
      <c r="D242" s="91"/>
      <c r="E242" s="79"/>
      <c r="F242" s="79"/>
      <c r="G242"/>
    </row>
    <row r="243" spans="2:7" ht="14.6" customHeight="1" outlineLevel="1" x14ac:dyDescent="0.3">
      <c r="B243" s="93"/>
      <c r="C243" s="91"/>
      <c r="D243" s="91"/>
      <c r="E243" s="79"/>
      <c r="F243" s="79"/>
      <c r="G243"/>
    </row>
    <row r="244" spans="2:7" ht="14.6" customHeight="1" outlineLevel="1" x14ac:dyDescent="0.3">
      <c r="B244" s="93"/>
      <c r="C244" s="91"/>
      <c r="D244" s="91"/>
      <c r="E244" s="79"/>
      <c r="F244" s="79"/>
      <c r="G244"/>
    </row>
    <row r="245" spans="2:7" ht="14.6" customHeight="1" outlineLevel="1" thickBot="1" x14ac:dyDescent="0.3">
      <c r="B245" s="89"/>
      <c r="C245" s="94"/>
      <c r="D245" s="94"/>
      <c r="E245" s="80"/>
      <c r="F245" s="80"/>
      <c r="G245" s="81"/>
    </row>
    <row r="246" spans="2:7" ht="14.6" customHeight="1" outlineLevel="1" thickTop="1" x14ac:dyDescent="0.25">
      <c r="B246" s="95"/>
      <c r="C246" s="90"/>
      <c r="D246" s="90"/>
    </row>
    <row r="247" spans="2:7" ht="14.6" customHeight="1" outlineLevel="2" x14ac:dyDescent="0.3">
      <c r="B247" s="96"/>
      <c r="C247" s="91"/>
      <c r="D247" s="91"/>
      <c r="E247"/>
      <c r="F247"/>
      <c r="G247"/>
    </row>
    <row r="248" spans="2:7" ht="14.1" customHeight="1" outlineLevel="2" x14ac:dyDescent="0.25">
      <c r="B248" s="96"/>
      <c r="C248" s="90"/>
      <c r="D248" s="90"/>
    </row>
    <row r="249" spans="2:7" ht="14.6" customHeight="1" outlineLevel="2" thickBot="1" x14ac:dyDescent="0.3">
      <c r="B249" s="89"/>
      <c r="C249" s="97"/>
      <c r="D249" s="97"/>
      <c r="E249" s="76"/>
      <c r="F249" s="76"/>
      <c r="G249" s="77"/>
    </row>
    <row r="250" spans="2:7" ht="15.05" customHeight="1" outlineLevel="2" thickTop="1" x14ac:dyDescent="0.3">
      <c r="B250" s="89"/>
      <c r="C250" s="91"/>
      <c r="D250" s="91"/>
      <c r="E250" s="79"/>
      <c r="F250" s="79"/>
      <c r="G250"/>
    </row>
    <row r="251" spans="2:7" ht="14.6" customHeight="1" outlineLevel="2" x14ac:dyDescent="0.3">
      <c r="B251" s="89"/>
      <c r="C251" s="91"/>
      <c r="D251" s="91"/>
      <c r="E251" s="79"/>
      <c r="F251" s="79"/>
      <c r="G251"/>
    </row>
    <row r="252" spans="2:7" ht="14.6" customHeight="1" outlineLevel="2" x14ac:dyDescent="0.3">
      <c r="B252" s="89"/>
      <c r="C252" s="91"/>
      <c r="D252" s="91"/>
      <c r="E252" s="79"/>
      <c r="F252" s="79"/>
      <c r="G252"/>
    </row>
    <row r="253" spans="2:7" ht="14.6" customHeight="1" outlineLevel="2" x14ac:dyDescent="0.3">
      <c r="B253" s="89"/>
      <c r="C253" s="91"/>
      <c r="D253" s="91"/>
      <c r="E253"/>
      <c r="F253"/>
      <c r="G253"/>
    </row>
    <row r="254" spans="2:7" ht="14.6" customHeight="1" outlineLevel="2" x14ac:dyDescent="0.3">
      <c r="B254" s="89"/>
      <c r="C254" s="91"/>
      <c r="D254" s="91"/>
      <c r="E254"/>
      <c r="F254"/>
      <c r="G254"/>
    </row>
    <row r="255" spans="2:7" ht="14.6" customHeight="1" outlineLevel="2" x14ac:dyDescent="0.3">
      <c r="B255" s="89"/>
      <c r="C255" s="91"/>
      <c r="D255" s="91"/>
      <c r="E255"/>
      <c r="F255"/>
      <c r="G255"/>
    </row>
    <row r="256" spans="2:7" ht="14.25" customHeight="1" outlineLevel="2" x14ac:dyDescent="0.25">
      <c r="B256" s="89"/>
      <c r="C256" s="98"/>
      <c r="D256" s="98"/>
      <c r="E256" s="82"/>
      <c r="F256" s="82"/>
      <c r="G256" s="3"/>
    </row>
    <row r="257" spans="2:7" ht="14.1" customHeight="1" outlineLevel="2" x14ac:dyDescent="0.25">
      <c r="B257" s="89"/>
      <c r="C257" s="98"/>
      <c r="D257" s="98"/>
      <c r="E257" s="82"/>
      <c r="F257" s="82"/>
      <c r="G257" s="3"/>
    </row>
    <row r="258" spans="2:7" ht="14.1" customHeight="1" outlineLevel="2" x14ac:dyDescent="0.25">
      <c r="B258" s="92"/>
      <c r="C258" s="98"/>
      <c r="D258" s="98"/>
      <c r="E258" s="82"/>
      <c r="F258" s="82"/>
      <c r="G258" s="3"/>
    </row>
    <row r="259" spans="2:7" ht="14.6" customHeight="1" outlineLevel="2" thickBot="1" x14ac:dyDescent="0.3">
      <c r="B259" s="89"/>
      <c r="C259" s="94"/>
      <c r="D259" s="94"/>
      <c r="E259" s="80"/>
      <c r="F259" s="80"/>
      <c r="G259" s="81"/>
    </row>
    <row r="260" spans="2:7" ht="14.6" customHeight="1" outlineLevel="1" thickTop="1" x14ac:dyDescent="0.25">
      <c r="B260" s="99"/>
      <c r="C260" s="90"/>
      <c r="D260" s="90"/>
    </row>
    <row r="261" spans="2:7" ht="15.05" outlineLevel="1" x14ac:dyDescent="0.3">
      <c r="B261" s="100"/>
      <c r="C261" s="101"/>
      <c r="D261" s="101"/>
      <c r="E261" s="83"/>
      <c r="F261" s="83"/>
      <c r="G261" s="83"/>
    </row>
    <row r="262" spans="2:7" x14ac:dyDescent="0.25">
      <c r="B262" s="102"/>
      <c r="C262" s="103"/>
      <c r="D262" s="103"/>
    </row>
    <row r="263" spans="2:7" x14ac:dyDescent="0.25">
      <c r="B263" s="102"/>
      <c r="C263" s="103"/>
      <c r="D263" s="103"/>
    </row>
    <row r="264" spans="2:7" x14ac:dyDescent="0.25">
      <c r="B264" s="102"/>
      <c r="C264" s="103"/>
      <c r="D264" s="103"/>
    </row>
    <row r="265" spans="2:7" x14ac:dyDescent="0.25">
      <c r="B265" s="102"/>
      <c r="C265" s="103"/>
      <c r="D265" s="103"/>
    </row>
    <row r="279" spans="17:17" x14ac:dyDescent="0.25">
      <c r="Q279" s="1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Hung Hoeng</dc:creator>
  <cp:lastModifiedBy>Hung Hoeng</cp:lastModifiedBy>
  <dcterms:created xsi:type="dcterms:W3CDTF">2025-10-07T09:34:31Z</dcterms:created>
  <dcterms:modified xsi:type="dcterms:W3CDTF">2025-10-07T09:49:31Z</dcterms:modified>
</cp:coreProperties>
</file>